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kkas år 2015\Hemsidan\"/>
    </mc:Choice>
  </mc:AlternateContent>
  <xr:revisionPtr revIDLastSave="0" documentId="13_ncr:1_{61BC161A-F42C-41F8-BAF1-CB28E3A20AB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realer o Volymer" sheetId="1" r:id="rId1"/>
    <sheet name="HKL" sheetId="2" r:id="rId2"/>
    <sheet name="Åldersklasser" sheetId="4" r:id="rId3"/>
    <sheet name="Blad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4" l="1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J65" i="4"/>
  <c r="J66" i="4"/>
  <c r="J71" i="4"/>
  <c r="J67" i="4"/>
  <c r="J68" i="4"/>
  <c r="J69" i="4"/>
  <c r="J64" i="4"/>
  <c r="J63" i="4"/>
  <c r="J62" i="4"/>
  <c r="J61" i="4"/>
  <c r="J60" i="4"/>
  <c r="J59" i="4"/>
  <c r="J58" i="4"/>
  <c r="J57" i="4"/>
  <c r="J56" i="4"/>
  <c r="C21" i="1"/>
  <c r="B71" i="4"/>
  <c r="C63" i="4" s="1"/>
  <c r="D66" i="2"/>
  <c r="D71" i="4" l="1"/>
  <c r="C65" i="4"/>
  <c r="C66" i="4"/>
  <c r="C67" i="4"/>
  <c r="C64" i="4"/>
  <c r="C55" i="4"/>
  <c r="C56" i="4"/>
  <c r="C57" i="4"/>
  <c r="C69" i="4"/>
  <c r="C68" i="4"/>
  <c r="C59" i="4"/>
  <c r="C60" i="4"/>
  <c r="C58" i="4"/>
  <c r="C61" i="4"/>
  <c r="C62" i="4"/>
  <c r="B70" i="1"/>
  <c r="C67" i="1" s="1"/>
  <c r="B61" i="1"/>
  <c r="C60" i="1" s="1"/>
  <c r="C57" i="1"/>
  <c r="C55" i="1"/>
  <c r="C56" i="1" l="1"/>
  <c r="C58" i="1"/>
  <c r="C65" i="1"/>
  <c r="C66" i="1"/>
  <c r="C59" i="1"/>
  <c r="B15" i="1"/>
  <c r="B23" i="2" l="1"/>
  <c r="C22" i="2" s="1"/>
  <c r="D23" i="2"/>
  <c r="B26" i="4" l="1"/>
  <c r="C18" i="4" s="1"/>
  <c r="D26" i="4"/>
  <c r="C16" i="2"/>
  <c r="B24" i="1"/>
  <c r="C19" i="1" s="1"/>
  <c r="C12" i="1"/>
  <c r="C11" i="1" l="1"/>
  <c r="C14" i="1"/>
  <c r="C10" i="1"/>
  <c r="C9" i="1"/>
  <c r="C13" i="1"/>
  <c r="C20" i="4"/>
  <c r="C24" i="4"/>
  <c r="C23" i="4"/>
  <c r="C22" i="4"/>
  <c r="C21" i="4"/>
  <c r="C19" i="2"/>
  <c r="C18" i="2"/>
  <c r="C13" i="2"/>
  <c r="C17" i="2"/>
  <c r="C11" i="2"/>
  <c r="C15" i="2"/>
  <c r="C10" i="2"/>
  <c r="C14" i="2"/>
  <c r="C12" i="2"/>
  <c r="C11" i="4"/>
  <c r="C16" i="4"/>
  <c r="C15" i="4"/>
  <c r="C13" i="4"/>
  <c r="C19" i="4"/>
  <c r="C12" i="4"/>
  <c r="C17" i="4"/>
  <c r="C10" i="4"/>
  <c r="C14" i="4"/>
  <c r="C20" i="1"/>
  <c r="C23" i="2" l="1"/>
  <c r="B66" i="2"/>
  <c r="C62" i="2" s="1"/>
  <c r="C64" i="2" l="1"/>
  <c r="C61" i="2"/>
  <c r="C63" i="2"/>
  <c r="C56" i="2"/>
  <c r="C57" i="2"/>
  <c r="C60" i="2"/>
  <c r="C59" i="2"/>
  <c r="C58" i="2"/>
  <c r="C66" i="2" l="1"/>
</calcChain>
</file>

<file path=xl/sharedStrings.xml><?xml version="1.0" encoding="utf-8"?>
<sst xmlns="http://schemas.openxmlformats.org/spreadsheetml/2006/main" count="152" uniqueCount="72">
  <si>
    <t>Hektar</t>
  </si>
  <si>
    <t>Produktiv skogsmark</t>
  </si>
  <si>
    <t>Impediment myr</t>
  </si>
  <si>
    <t>Inägomark</t>
  </si>
  <si>
    <t>Impediment berg</t>
  </si>
  <si>
    <t>Väg o kraftledning</t>
  </si>
  <si>
    <t>Övrig areal</t>
  </si>
  <si>
    <t>Summa landareal</t>
  </si>
  <si>
    <t>Andel %</t>
  </si>
  <si>
    <t>VIRKESFÖRRÅD</t>
  </si>
  <si>
    <t>m3sk</t>
  </si>
  <si>
    <t>Summa vatten</t>
  </si>
  <si>
    <t>SUMMA VOLYM (M3SK)</t>
  </si>
  <si>
    <t>&lt; 1 %</t>
  </si>
  <si>
    <t>Tall</t>
  </si>
  <si>
    <t>Gran</t>
  </si>
  <si>
    <t>Löv</t>
  </si>
  <si>
    <t>Contorta</t>
  </si>
  <si>
    <t>Huggningsklass</t>
  </si>
  <si>
    <t>AREAL</t>
  </si>
  <si>
    <t>TOTALT</t>
  </si>
  <si>
    <t>(M3sk)</t>
  </si>
  <si>
    <t xml:space="preserve">SUMMA </t>
  </si>
  <si>
    <t>(Ha)</t>
  </si>
  <si>
    <t>(%)</t>
  </si>
  <si>
    <r>
      <t xml:space="preserve">Kalmark </t>
    </r>
    <r>
      <rPr>
        <b/>
        <sz val="14"/>
        <color theme="1"/>
        <rFont val="Calibri"/>
        <family val="2"/>
        <scheme val="minor"/>
      </rPr>
      <t>K1</t>
    </r>
  </si>
  <si>
    <r>
      <rPr>
        <sz val="14"/>
        <color theme="1"/>
        <rFont val="Calibri"/>
        <family val="2"/>
        <scheme val="minor"/>
      </rPr>
      <t>Kalmark</t>
    </r>
    <r>
      <rPr>
        <b/>
        <sz val="14"/>
        <color theme="1"/>
        <rFont val="Calibri"/>
        <family val="2"/>
        <scheme val="minor"/>
      </rPr>
      <t xml:space="preserve"> K2</t>
    </r>
  </si>
  <si>
    <r>
      <t xml:space="preserve">Röjningsskog  </t>
    </r>
    <r>
      <rPr>
        <b/>
        <sz val="14"/>
        <color theme="1"/>
        <rFont val="Calibri"/>
        <family val="2"/>
        <scheme val="minor"/>
      </rPr>
      <t>R1</t>
    </r>
  </si>
  <si>
    <r>
      <t xml:space="preserve">Gallringsskog </t>
    </r>
    <r>
      <rPr>
        <b/>
        <sz val="14"/>
        <color theme="1"/>
        <rFont val="Calibri"/>
        <family val="2"/>
        <scheme val="minor"/>
      </rPr>
      <t>G1</t>
    </r>
  </si>
  <si>
    <r>
      <rPr>
        <sz val="14"/>
        <color theme="1"/>
        <rFont val="Calibri"/>
        <family val="2"/>
        <scheme val="minor"/>
      </rPr>
      <t>Gallringsskog</t>
    </r>
    <r>
      <rPr>
        <b/>
        <sz val="14"/>
        <color theme="1"/>
        <rFont val="Calibri"/>
        <family val="2"/>
        <scheme val="minor"/>
      </rPr>
      <t xml:space="preserve"> G2</t>
    </r>
  </si>
  <si>
    <r>
      <t xml:space="preserve">Föryngr.avv.  </t>
    </r>
    <r>
      <rPr>
        <b/>
        <sz val="14"/>
        <color theme="1"/>
        <rFont val="Calibri"/>
        <family val="2"/>
        <scheme val="minor"/>
      </rPr>
      <t>S1</t>
    </r>
  </si>
  <si>
    <r>
      <t xml:space="preserve">Lågprod. Skog  </t>
    </r>
    <r>
      <rPr>
        <b/>
        <sz val="14"/>
        <color theme="1"/>
        <rFont val="Calibri"/>
        <family val="2"/>
        <scheme val="minor"/>
      </rPr>
      <t xml:space="preserve"> E-Skog</t>
    </r>
  </si>
  <si>
    <r>
      <t xml:space="preserve">Överståndare </t>
    </r>
    <r>
      <rPr>
        <b/>
        <sz val="14"/>
        <color theme="1"/>
        <rFont val="Calibri"/>
        <family val="2"/>
        <scheme val="minor"/>
      </rPr>
      <t>ÖF</t>
    </r>
  </si>
  <si>
    <t>Kalmark</t>
  </si>
  <si>
    <t>10 - 19 år</t>
  </si>
  <si>
    <t xml:space="preserve">        - 9 år</t>
  </si>
  <si>
    <t>30 - 39 år</t>
  </si>
  <si>
    <t>20 - 29 år</t>
  </si>
  <si>
    <t>40 - 49 år</t>
  </si>
  <si>
    <t>50 - 59 år</t>
  </si>
  <si>
    <t>60 - 69 år</t>
  </si>
  <si>
    <t>70 - 79 år</t>
  </si>
  <si>
    <t>80 - 89 år</t>
  </si>
  <si>
    <t>90 - 99 år</t>
  </si>
  <si>
    <t>100 - 109 år</t>
  </si>
  <si>
    <t>110 - 119 år</t>
  </si>
  <si>
    <t>120 +</t>
  </si>
  <si>
    <t>Lågprod.skog (E-skog)</t>
  </si>
  <si>
    <t>ÖF/Skikt</t>
  </si>
  <si>
    <r>
      <rPr>
        <sz val="14"/>
        <color theme="1"/>
        <rFont val="Calibri"/>
        <family val="2"/>
        <scheme val="minor"/>
      </rPr>
      <t>Föryngr.avv.</t>
    </r>
    <r>
      <rPr>
        <b/>
        <sz val="14"/>
        <color theme="1"/>
        <rFont val="Calibri"/>
        <family val="2"/>
        <scheme val="minor"/>
      </rPr>
      <t xml:space="preserve">  S2</t>
    </r>
  </si>
  <si>
    <r>
      <rPr>
        <sz val="14"/>
        <color theme="1"/>
        <rFont val="Calibri"/>
        <family val="2"/>
        <scheme val="minor"/>
      </rPr>
      <t xml:space="preserve">Föryngr.avv. </t>
    </r>
    <r>
      <rPr>
        <b/>
        <sz val="14"/>
        <color theme="1"/>
        <rFont val="Calibri"/>
        <family val="2"/>
        <scheme val="minor"/>
      </rPr>
      <t xml:space="preserve"> S3</t>
    </r>
  </si>
  <si>
    <r>
      <rPr>
        <sz val="14"/>
        <color theme="1"/>
        <rFont val="Calibri"/>
        <family val="2"/>
        <scheme val="minor"/>
      </rPr>
      <t>Röjningsskog</t>
    </r>
    <r>
      <rPr>
        <b/>
        <sz val="14"/>
        <color theme="1"/>
        <rFont val="Calibri"/>
        <family val="2"/>
        <scheme val="minor"/>
      </rPr>
      <t xml:space="preserve">  R2</t>
    </r>
  </si>
  <si>
    <t>Björk och Lärk</t>
  </si>
  <si>
    <t>SAMMANSTÄLLNING ÖVER JUKKASJÄRVI SKOGSALLMÄNNNG</t>
  </si>
  <si>
    <r>
      <t xml:space="preserve">                                   </t>
    </r>
    <r>
      <rPr>
        <b/>
        <i/>
        <sz val="12"/>
        <color theme="1"/>
        <rFont val="Calibri"/>
        <family val="2"/>
        <scheme val="minor"/>
      </rPr>
      <t>Jukkasjärvi S;ns Skogsallmänning</t>
    </r>
  </si>
  <si>
    <t>(813)</t>
  </si>
  <si>
    <t xml:space="preserve">                       Jukkasjärvi S;ns Skogsallmänning</t>
  </si>
  <si>
    <r>
      <t xml:space="preserve">Målklass </t>
    </r>
    <r>
      <rPr>
        <b/>
        <sz val="14"/>
        <color theme="1"/>
        <rFont val="Calibri"/>
        <family val="2"/>
        <scheme val="minor"/>
      </rPr>
      <t>NS</t>
    </r>
  </si>
  <si>
    <r>
      <t xml:space="preserve">Målklass </t>
    </r>
    <r>
      <rPr>
        <b/>
        <sz val="14"/>
        <color theme="1"/>
        <rFont val="Calibri"/>
        <family val="2"/>
        <scheme val="minor"/>
      </rPr>
      <t>NO</t>
    </r>
  </si>
  <si>
    <t xml:space="preserve">AREALER </t>
  </si>
  <si>
    <t>(inkl. NO-, Reservats- och Nyckelbiotopsarealer)</t>
  </si>
  <si>
    <r>
      <t xml:space="preserve">                       </t>
    </r>
    <r>
      <rPr>
        <b/>
        <i/>
        <sz val="14"/>
        <color theme="1"/>
        <rFont val="Calibri"/>
        <family val="2"/>
        <scheme val="minor"/>
      </rPr>
      <t>Jukkasjärvi S;ns Skogsallmänning</t>
    </r>
  </si>
  <si>
    <r>
      <t xml:space="preserve">                        </t>
    </r>
    <r>
      <rPr>
        <b/>
        <i/>
        <sz val="14"/>
        <color theme="1"/>
        <rFont val="Calibri"/>
        <family val="2"/>
        <scheme val="minor"/>
      </rPr>
      <t>Jukkasjärvi S;ns Skogsallmänning</t>
    </r>
  </si>
  <si>
    <t>(exkl. NO-, Reservats- och Nyckelbiotopsarealer)</t>
  </si>
  <si>
    <t>( inkl. NO-, Reservats- och Nyckelbiotopsarealer)</t>
  </si>
  <si>
    <t>( exkl. NO-, Reservats- och Nyckelbiotopsarealer)</t>
  </si>
  <si>
    <t>Åldersklasser</t>
  </si>
  <si>
    <t>SKOGENS FÖRDELNING PÅ ÅLDERSKLASSER ÅR 2021</t>
  </si>
  <si>
    <t>ÅR 2021 ( exkl. NO-, Reservats- och Nyckelbiotpsarealer)</t>
  </si>
  <si>
    <t>Not: I tot. areal ingår Naturvårdsavtal med 6 735 Ha.</t>
  </si>
  <si>
    <t>ÅR 2021 ( inkl. NO-, Reservats- och Nyckelbiotopsarealer)</t>
  </si>
  <si>
    <t>SKOGENS FÖRDELNING PÅ HUGGNINGSKLASSER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</si>
</sst>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0" fontId="3" fillId="0" borderId="3" xfId="0" applyFont="1" applyBorder="1"/>
    <xf numFmtId="3" fontId="3" fillId="0" borderId="3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9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4" xfId="0" applyFont="1" applyFill="1" applyBorder="1"/>
    <xf numFmtId="3" fontId="3" fillId="0" borderId="4" xfId="0" applyNumberFormat="1" applyFont="1" applyFill="1" applyBorder="1"/>
    <xf numFmtId="3" fontId="0" fillId="0" borderId="0" xfId="0" applyNumberForma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1" xfId="0" applyFont="1" applyBorder="1" applyAlignment="1">
      <alignment readingOrder="1"/>
    </xf>
    <xf numFmtId="0" fontId="4" fillId="0" borderId="1" xfId="0" applyFont="1" applyBorder="1" applyAlignment="1">
      <alignment readingOrder="1"/>
    </xf>
    <xf numFmtId="3" fontId="3" fillId="0" borderId="1" xfId="0" quotePrefix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readingOrder="1"/>
    </xf>
    <xf numFmtId="0" fontId="3" fillId="0" borderId="6" xfId="0" applyFont="1" applyBorder="1" applyAlignment="1">
      <alignment readingOrder="1"/>
    </xf>
    <xf numFmtId="3" fontId="3" fillId="0" borderId="6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7" fillId="0" borderId="0" xfId="0" applyFont="1"/>
    <xf numFmtId="3" fontId="3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3" fillId="0" borderId="2" xfId="0" applyNumberFormat="1" applyFont="1" applyBorder="1"/>
    <xf numFmtId="0" fontId="9" fillId="0" borderId="3" xfId="0" applyFont="1" applyBorder="1"/>
    <xf numFmtId="0" fontId="10" fillId="0" borderId="0" xfId="0" applyFont="1"/>
    <xf numFmtId="0" fontId="11" fillId="0" borderId="0" xfId="0" applyFont="1"/>
    <xf numFmtId="0" fontId="3" fillId="0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30879210411198599"/>
                  <c:y val="-0.200039734616506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TALL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F6C-4EDA-B065-DAD9F6E84D01}"/>
                </c:ext>
              </c:extLst>
            </c:dLbl>
            <c:dLbl>
              <c:idx val="1"/>
              <c:layout>
                <c:manualLayout>
                  <c:x val="0.21731999125109425"/>
                  <c:y val="8.47222222222225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F6C-4EDA-B065-DAD9F6E84D01}"/>
                </c:ext>
              </c:extLst>
            </c:dLbl>
            <c:dLbl>
              <c:idx val="2"/>
              <c:layout>
                <c:manualLayout>
                  <c:x val="0.10881999125109361"/>
                  <c:y val="0.11842957130358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LÖV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F6C-4EDA-B065-DAD9F6E84D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6C-4EDA-B065-DAD9F6E84D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C-4EDA-B065-DAD9F6E84D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TALL</c:v>
              </c:pt>
            </c:strLit>
          </c:cat>
          <c:val>
            <c:numRef>
              <c:f>'Arealer o Volymer'!$B$19:$B$23</c:f>
              <c:numCache>
                <c:formatCode>#,##0</c:formatCode>
                <c:ptCount val="5"/>
                <c:pt idx="0">
                  <c:v>1248462</c:v>
                </c:pt>
                <c:pt idx="1">
                  <c:v>298723</c:v>
                </c:pt>
                <c:pt idx="2">
                  <c:v>88089</c:v>
                </c:pt>
                <c:pt idx="3">
                  <c:v>4376</c:v>
                </c:pt>
                <c:pt idx="4">
                  <c:v>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6C-4EDA-B065-DAD9F6E8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30879210411198599"/>
                  <c:y val="-0.200039734616506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TALL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72F-4343-AA98-161DD4AA7CBE}"/>
                </c:ext>
              </c:extLst>
            </c:dLbl>
            <c:dLbl>
              <c:idx val="1"/>
              <c:layout>
                <c:manualLayout>
                  <c:x val="0.21731999125109425"/>
                  <c:y val="8.47222222222225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2F-4343-AA98-161DD4AA7CBE}"/>
                </c:ext>
              </c:extLst>
            </c:dLbl>
            <c:dLbl>
              <c:idx val="2"/>
              <c:layout>
                <c:manualLayout>
                  <c:x val="0.10881999125109361"/>
                  <c:y val="0.11842957130358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LÖV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72F-4343-AA98-161DD4AA7C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2F-4343-AA98-161DD4AA7C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2F-4343-AA98-161DD4AA7C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TALL</c:v>
              </c:pt>
            </c:strLit>
          </c:cat>
          <c:val>
            <c:numRef>
              <c:f>'Arealer o Volymer'!$B$19:$B$23</c:f>
              <c:numCache>
                <c:formatCode>#,##0</c:formatCode>
                <c:ptCount val="5"/>
                <c:pt idx="0">
                  <c:v>1248462</c:v>
                </c:pt>
                <c:pt idx="1">
                  <c:v>298723</c:v>
                </c:pt>
                <c:pt idx="2">
                  <c:v>88089</c:v>
                </c:pt>
                <c:pt idx="3">
                  <c:v>4376</c:v>
                </c:pt>
                <c:pt idx="4">
                  <c:v>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2F-4343-AA98-161DD4AA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HUGGNINGSKLASSER</a:t>
            </a:r>
          </a:p>
        </c:rich>
      </c:tx>
      <c:layout>
        <c:manualLayout>
          <c:xMode val="edge"/>
          <c:yMode val="edge"/>
          <c:x val="0.3204329675326032"/>
          <c:y val="3.19361277445109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25621988844175"/>
          <c:y val="0.15708457762502784"/>
          <c:w val="0.86074378011155828"/>
          <c:h val="0.74362970630126835"/>
        </c:manualLayout>
      </c:layout>
      <c:bar3DChart>
        <c:barDir val="col"/>
        <c:grouping val="clustered"/>
        <c:varyColors val="0"/>
        <c:ser>
          <c:idx val="0"/>
          <c:order val="0"/>
          <c:tx>
            <c:v>K1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K1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HKL!$B$10</c:f>
              <c:numCache>
                <c:formatCode>#,##0</c:formatCode>
                <c:ptCount val="1"/>
                <c:pt idx="0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5-4CF8-BAF7-C7FE5C144AE5}"/>
            </c:ext>
          </c:extLst>
        </c:ser>
        <c:ser>
          <c:idx val="1"/>
          <c:order val="1"/>
          <c:tx>
            <c:v>K2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K2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HKL!$B$11</c:f>
              <c:numCache>
                <c:formatCode>#,##0</c:formatCode>
                <c:ptCount val="1"/>
                <c:pt idx="0">
                  <c:v>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5-4CF8-BAF7-C7FE5C144AE5}"/>
            </c:ext>
          </c:extLst>
        </c:ser>
        <c:ser>
          <c:idx val="2"/>
          <c:order val="2"/>
          <c:tx>
            <c:v>R1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HKL!$B$12</c:f>
              <c:numCache>
                <c:formatCode>#,##0</c:formatCode>
                <c:ptCount val="1"/>
                <c:pt idx="0">
                  <c:v>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E5-4CF8-BAF7-C7FE5C144AE5}"/>
            </c:ext>
          </c:extLst>
        </c:ser>
        <c:ser>
          <c:idx val="3"/>
          <c:order val="3"/>
          <c:tx>
            <c:v>R2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HKL!$B$13</c:f>
              <c:numCache>
                <c:formatCode>#,##0</c:formatCode>
                <c:ptCount val="1"/>
                <c:pt idx="0">
                  <c:v>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E5-4CF8-BAF7-C7FE5C144AE5}"/>
            </c:ext>
          </c:extLst>
        </c:ser>
        <c:ser>
          <c:idx val="4"/>
          <c:order val="4"/>
          <c:tx>
            <c:v>G1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G1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HKL!$B$14</c:f>
              <c:numCache>
                <c:formatCode>#,##0</c:formatCode>
                <c:ptCount val="1"/>
                <c:pt idx="0">
                  <c:v>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E5-4CF8-BAF7-C7FE5C144AE5}"/>
            </c:ext>
          </c:extLst>
        </c:ser>
        <c:ser>
          <c:idx val="5"/>
          <c:order val="5"/>
          <c:tx>
            <c:v>G2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G2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HKL!$B$15</c:f>
              <c:numCache>
                <c:formatCode>#,##0</c:formatCode>
                <c:ptCount val="1"/>
                <c:pt idx="0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E5-4CF8-BAF7-C7FE5C144AE5}"/>
            </c:ext>
          </c:extLst>
        </c:ser>
        <c:ser>
          <c:idx val="6"/>
          <c:order val="6"/>
          <c:tx>
            <c:v>S1</c:v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"/>
                  <c:y val="7.984031936127743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HKL!$B$16</c:f>
              <c:numCache>
                <c:formatCode>#,##0</c:formatCode>
                <c:ptCount val="1"/>
                <c:pt idx="0">
                  <c:v>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E5-4CF8-BAF7-C7FE5C144AE5}"/>
            </c:ext>
          </c:extLst>
        </c:ser>
        <c:ser>
          <c:idx val="7"/>
          <c:order val="7"/>
          <c:tx>
            <c:v>S2</c:v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HKL!$B$17</c:f>
              <c:numCache>
                <c:formatCode>#,##0</c:formatCode>
                <c:ptCount val="1"/>
                <c:pt idx="0">
                  <c:v>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E5-4CF8-BAF7-C7FE5C144AE5}"/>
            </c:ext>
          </c:extLst>
        </c:ser>
        <c:ser>
          <c:idx val="8"/>
          <c:order val="8"/>
          <c:tx>
            <c:v>S3</c:v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S3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HKL!$B$18</c:f>
              <c:numCache>
                <c:formatCode>#,##0</c:formatCode>
                <c:ptCount val="1"/>
                <c:pt idx="0">
                  <c:v>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E5-4CF8-BAF7-C7FE5C144AE5}"/>
            </c:ext>
          </c:extLst>
        </c:ser>
        <c:ser>
          <c:idx val="9"/>
          <c:order val="9"/>
          <c:tx>
            <c:v>E-SKOG</c:v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E-SKOG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Ref>
              <c:f>HKL!$B$19</c:f>
              <c:numCache>
                <c:formatCode>#,##0</c:formatCode>
                <c:ptCount val="1"/>
                <c:pt idx="0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CE5-4CF8-BAF7-C7FE5C144AE5}"/>
            </c:ext>
          </c:extLst>
        </c:ser>
        <c:ser>
          <c:idx val="10"/>
          <c:order val="10"/>
          <c:tx>
            <c:v>ÖF</c:v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ÖF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CE5-4CF8-BAF7-C7FE5C144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AREAL (HA)</c:v>
              </c:pt>
            </c:strLit>
          </c:cat>
          <c:val>
            <c:numLit>
              <c:formatCode>General</c:formatCode>
              <c:ptCount val="1"/>
              <c:pt idx="0">
                <c:v>1156</c:v>
              </c:pt>
            </c:numLit>
          </c:val>
          <c:extLst>
            <c:ext xmlns:c16="http://schemas.microsoft.com/office/drawing/2014/chart" uri="{C3380CC4-5D6E-409C-BE32-E72D297353CC}">
              <c16:uniqueId val="{00000015-7CE5-4CF8-BAF7-C7FE5C144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74112"/>
        <c:axId val="71688576"/>
        <c:axId val="0"/>
      </c:bar3DChart>
      <c:catAx>
        <c:axId val="716741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Huggningsklasser</a:t>
                </a:r>
              </a:p>
            </c:rich>
          </c:tx>
          <c:layout>
            <c:manualLayout>
              <c:xMode val="edge"/>
              <c:yMode val="edge"/>
              <c:x val="0.4575458284249902"/>
              <c:y val="0.88925267575085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none"/>
        <c:minorTickMark val="none"/>
        <c:tickLblPos val="none"/>
        <c:crossAx val="71688576"/>
        <c:crosses val="autoZero"/>
        <c:auto val="1"/>
        <c:lblAlgn val="ctr"/>
        <c:lblOffset val="100"/>
        <c:noMultiLvlLbl val="0"/>
      </c:catAx>
      <c:valAx>
        <c:axId val="7168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Areal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167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HUGGNINGSKLASSER</a:t>
            </a:r>
          </a:p>
        </c:rich>
      </c:tx>
      <c:layout>
        <c:manualLayout>
          <c:xMode val="edge"/>
          <c:yMode val="edge"/>
          <c:x val="0.3204329675326032"/>
          <c:y val="3.19361277445109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25621988844175"/>
          <c:y val="0.15708457762502784"/>
          <c:w val="0.86074378011155828"/>
          <c:h val="0.7436297063012683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K1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HKL!$B$56</c:f>
              <c:numCache>
                <c:formatCode>#,##0</c:formatCode>
                <c:ptCount val="1"/>
                <c:pt idx="0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1-496C-8BDF-516E2D87889E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K2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HKL!$B$57</c:f>
              <c:numCache>
                <c:formatCode>#,##0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1-496C-8BDF-516E2D87889E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HKL!$B$58</c:f>
              <c:numCache>
                <c:formatCode>#,##0</c:formatCode>
                <c:ptCount val="1"/>
                <c:pt idx="0">
                  <c:v>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91-496C-8BDF-516E2D87889E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HKL!$B$59</c:f>
              <c:numCache>
                <c:formatCode>#,##0</c:formatCode>
                <c:ptCount val="1"/>
                <c:pt idx="0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91-496C-8BDF-516E2D87889E}"/>
            </c:ext>
          </c:extLst>
        </c:ser>
        <c:ser>
          <c:idx val="4"/>
          <c:order val="4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G1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HKL!$B$60</c:f>
              <c:numCache>
                <c:formatCode>#,##0</c:formatCode>
                <c:ptCount val="1"/>
                <c:pt idx="0">
                  <c:v>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91-496C-8BDF-516E2D87889E}"/>
            </c:ext>
          </c:extLst>
        </c:ser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G2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HKL!$B$61</c:f>
              <c:numCache>
                <c:formatCode>#,##0</c:formatCode>
                <c:ptCount val="1"/>
                <c:pt idx="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91-496C-8BDF-516E2D87889E}"/>
            </c:ext>
          </c:extLst>
        </c:ser>
        <c:ser>
          <c:idx val="6"/>
          <c:order val="6"/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7.984031936127743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HKL!$B$62</c:f>
              <c:numCache>
                <c:formatCode>#,##0</c:formatCode>
                <c:ptCount val="1"/>
                <c:pt idx="0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91-496C-8BDF-516E2D87889E}"/>
            </c:ext>
          </c:extLst>
        </c:ser>
        <c:ser>
          <c:idx val="7"/>
          <c:order val="7"/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HKL!$B$63</c:f>
              <c:numCache>
                <c:formatCode>#,##0</c:formatCode>
                <c:ptCount val="1"/>
                <c:pt idx="0">
                  <c:v>3350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91-496C-8BDF-516E2D87889E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S3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HKL!$B$64</c:f>
              <c:numCache>
                <c:formatCode>#,##0</c:formatCode>
                <c:ptCount val="1"/>
                <c:pt idx="0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91-496C-8BDF-516E2D87889E}"/>
            </c:ext>
          </c:extLst>
        </c:ser>
        <c:ser>
          <c:idx val="9"/>
          <c:order val="9"/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E-SKOG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4791-496C-8BDF-516E2D878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HKL!$B$65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791-496C-8BDF-516E2D87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1674112"/>
        <c:axId val="71688576"/>
        <c:axId val="0"/>
      </c:bar3DChart>
      <c:catAx>
        <c:axId val="7167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Huggningsklasser</a:t>
                </a:r>
              </a:p>
            </c:rich>
          </c:tx>
          <c:layout>
            <c:manualLayout>
              <c:xMode val="edge"/>
              <c:yMode val="edge"/>
              <c:x val="0.4575458284249902"/>
              <c:y val="0.88925267575085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1688576"/>
        <c:crosses val="autoZero"/>
        <c:auto val="1"/>
        <c:lblAlgn val="ctr"/>
        <c:lblOffset val="100"/>
        <c:noMultiLvlLbl val="0"/>
      </c:catAx>
      <c:valAx>
        <c:axId val="7168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Areal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167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ÅLDERSKLASSER</a:t>
            </a:r>
          </a:p>
        </c:rich>
      </c:tx>
      <c:layout>
        <c:manualLayout>
          <c:xMode val="edge"/>
          <c:yMode val="edge"/>
          <c:x val="0.32043296753260347"/>
          <c:y val="3.1936127744510996E-2"/>
        </c:manualLayout>
      </c:layout>
      <c:overlay val="0"/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4024530394503745E-3"/>
                  <c:y val="-1.62107447879902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Kalmark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Åldersklasser!$B$10</c:f>
              <c:numCache>
                <c:formatCode>#,##0</c:formatCode>
                <c:ptCount val="1"/>
                <c:pt idx="0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2-408E-A028-52500F886917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4024024024024032E-3"/>
                  <c:y val="0.10942252731893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Åldersklasser!$B$11</c:f>
              <c:numCache>
                <c:formatCode>#,##0</c:formatCode>
                <c:ptCount val="1"/>
                <c:pt idx="0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2-408E-A028-52500F886917}"/>
            </c:ext>
          </c:extLst>
        </c:ser>
        <c:ser>
          <c:idx val="2"/>
          <c:order val="2"/>
          <c:invertIfNegative val="0"/>
          <c:dLbls>
            <c:dLbl>
              <c:idx val="0"/>
              <c:layout>
                <c:manualLayout>
                  <c:x val="0"/>
                  <c:y val="0.22695010792271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10-19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Åldersklasser!$B$12</c:f>
              <c:numCache>
                <c:formatCode>#,##0</c:formatCode>
                <c:ptCount val="1"/>
                <c:pt idx="0">
                  <c:v>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02-408E-A028-52500F886917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-3.7833108699250614E-7"/>
                  <c:y val="0.194528937455883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20-29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Åldersklasser!$B$13</c:f>
              <c:numCache>
                <c:formatCode>#,##0</c:formatCode>
                <c:ptCount val="1"/>
                <c:pt idx="0">
                  <c:v>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02-408E-A028-52500F886917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0"/>
                  <c:y val="0.170212820273897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30-39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Åldersklasser!$B$14</c:f>
              <c:numCache>
                <c:formatCode>#,##0</c:formatCode>
                <c:ptCount val="1"/>
                <c:pt idx="0">
                  <c:v>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02-408E-A028-52500F886917}"/>
            </c:ext>
          </c:extLst>
        </c:ser>
        <c:ser>
          <c:idx val="5"/>
          <c:order val="5"/>
          <c:invertIfNegative val="0"/>
          <c:dLbls>
            <c:dLbl>
              <c:idx val="0"/>
              <c:layout>
                <c:manualLayout>
                  <c:x val="0"/>
                  <c:y val="0.21479236844087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40-49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Åldersklasser!$B$15</c:f>
              <c:numCache>
                <c:formatCode>#,##0</c:formatCode>
                <c:ptCount val="1"/>
                <c:pt idx="0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02-408E-A028-52500F886917}"/>
            </c:ext>
          </c:extLst>
        </c:ser>
        <c:ser>
          <c:idx val="6"/>
          <c:order val="6"/>
          <c:invertIfNegative val="0"/>
          <c:dLbls>
            <c:dLbl>
              <c:idx val="0"/>
              <c:layout>
                <c:manualLayout>
                  <c:x val="7.6481835564053535E-3"/>
                  <c:y val="4.4458286690212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50-59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Åldersklasser!$B$16</c:f>
              <c:numCache>
                <c:formatCode>#,##0</c:formatCode>
                <c:ptCount val="1"/>
                <c:pt idx="0">
                  <c:v>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702-408E-A028-52500F886917}"/>
            </c:ext>
          </c:extLst>
        </c:ser>
        <c:ser>
          <c:idx val="7"/>
          <c:order val="7"/>
          <c:invertIfNegative val="0"/>
          <c:dLbls>
            <c:dLbl>
              <c:idx val="0"/>
              <c:layout>
                <c:manualLayout>
                  <c:x val="2.5493945188016912E-3"/>
                  <c:y val="1.2158058590992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60-69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Åldersklasser!$B$17</c:f>
              <c:numCache>
                <c:formatCode>#,##0</c:formatCode>
                <c:ptCount val="1"/>
                <c:pt idx="0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702-408E-A028-52500F886917}"/>
            </c:ext>
          </c:extLst>
        </c:ser>
        <c:ser>
          <c:idx val="8"/>
          <c:order val="8"/>
          <c:invertIfNegative val="0"/>
          <c:dLbls>
            <c:dLbl>
              <c:idx val="0"/>
              <c:layout>
                <c:manualLayout>
                  <c:x val="2.4024024024024032E-3"/>
                  <c:y val="-1.2158058590992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70-79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Åldersklasser!$B$18</c:f>
              <c:numCache>
                <c:formatCode>#,##0</c:formatCode>
                <c:ptCount val="1"/>
                <c:pt idx="0">
                  <c:v>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2-408E-A028-52500F886917}"/>
            </c:ext>
          </c:extLst>
        </c:ser>
        <c:ser>
          <c:idx val="9"/>
          <c:order val="9"/>
          <c:invertIfNegative val="0"/>
          <c:dLbls>
            <c:dLbl>
              <c:idx val="0"/>
              <c:layout>
                <c:manualLayout>
                  <c:x val="0"/>
                  <c:y val="-2.83688033789828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80-89</a:t>
                    </a:r>
                    <a:r>
                      <a:rPr lang="en-US" baseline="0"/>
                      <a:t>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Åldersklasser!$B$19</c:f>
              <c:numCache>
                <c:formatCode>#,##0</c:formatCode>
                <c:ptCount val="1"/>
                <c:pt idx="0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702-408E-A028-52500F886917}"/>
            </c:ext>
          </c:extLst>
        </c:ser>
        <c:ser>
          <c:idx val="10"/>
          <c:order val="10"/>
          <c:invertIfNegative val="0"/>
          <c:dLbls>
            <c:dLbl>
              <c:idx val="0"/>
              <c:layout>
                <c:manualLayout>
                  <c:x val="0"/>
                  <c:y val="-3.2421489575980532E-2"/>
                </c:manualLayout>
              </c:layout>
              <c:tx>
                <c:rich>
                  <a:bodyPr rot="5400000" vert="horz"/>
                  <a:lstStyle/>
                  <a:p>
                    <a:pPr>
                      <a:defRPr/>
                    </a:pPr>
                    <a:r>
                      <a:rPr lang="en-US"/>
                      <a:t>90-99 år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Åldersklasser!$B$20</c:f>
              <c:numCache>
                <c:formatCode>#,##0</c:formatCode>
                <c:ptCount val="1"/>
                <c:pt idx="0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702-408E-A028-52500F886917}"/>
            </c:ext>
          </c:extLst>
        </c:ser>
        <c:ser>
          <c:idx val="11"/>
          <c:order val="11"/>
          <c:invertIfNegative val="0"/>
          <c:dLbls>
            <c:dLbl>
              <c:idx val="0"/>
              <c:layout>
                <c:manualLayout>
                  <c:x val="0"/>
                  <c:y val="8.10537239399513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100-109 år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Åldersklasser!$B$21</c:f>
              <c:numCache>
                <c:formatCode>#,##0</c:formatCode>
                <c:ptCount val="1"/>
                <c:pt idx="0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702-408E-A028-52500F886917}"/>
            </c:ext>
          </c:extLst>
        </c:ser>
        <c:ser>
          <c:idx val="12"/>
          <c:order val="12"/>
          <c:invertIfNegative val="0"/>
          <c:dLbls>
            <c:dLbl>
              <c:idx val="0"/>
              <c:layout>
                <c:manualLayout>
                  <c:x val="0"/>
                  <c:y val="-2.4316117181985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110-119 år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Åldersklasser!$B$22</c:f>
              <c:numCache>
                <c:formatCode>#,##0</c:formatCode>
                <c:ptCount val="1"/>
                <c:pt idx="0">
                  <c:v>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02-408E-A028-52500F886917}"/>
            </c:ext>
          </c:extLst>
        </c:ser>
        <c:ser>
          <c:idx val="13"/>
          <c:order val="13"/>
          <c:invertIfNegative val="0"/>
          <c:dLbls>
            <c:dLbl>
              <c:idx val="0"/>
              <c:layout>
                <c:manualLayout>
                  <c:x val="0"/>
                  <c:y val="6.0790292954963486E-2"/>
                </c:manualLayout>
              </c:layout>
              <c:tx>
                <c:rich>
                  <a:bodyPr rot="5400000" vert="horz"/>
                  <a:lstStyle/>
                  <a:p>
                    <a:pPr>
                      <a:defRPr/>
                    </a:pPr>
                    <a:r>
                      <a:rPr lang="en-US"/>
                      <a:t>120 +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Åldersklasser!$B$23</c:f>
              <c:numCache>
                <c:formatCode>#,##0</c:formatCode>
                <c:ptCount val="1"/>
                <c:pt idx="0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02-408E-A028-52500F886917}"/>
            </c:ext>
          </c:extLst>
        </c:ser>
        <c:ser>
          <c:idx val="14"/>
          <c:order val="14"/>
          <c:invertIfNegative val="0"/>
          <c:dLbls>
            <c:dLbl>
              <c:idx val="0"/>
              <c:layout>
                <c:manualLayout>
                  <c:x val="1.2012012012012015E-2"/>
                  <c:y val="-2.0263750094137188E-2"/>
                </c:manualLayout>
              </c:layout>
              <c:tx>
                <c:rich>
                  <a:bodyPr rot="5400000" vert="horz"/>
                  <a:lstStyle/>
                  <a:p>
                    <a:pPr>
                      <a:defRPr/>
                    </a:pPr>
                    <a:r>
                      <a:rPr lang="en-US"/>
                      <a:t>E-Skog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8702-408E-A028-52500F8869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Åldersklasser!$B$24</c:f>
              <c:numCache>
                <c:formatCode>#,##0</c:formatCode>
                <c:ptCount val="1"/>
                <c:pt idx="0">
                  <c:v>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02-408E-A028-52500F88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942912"/>
        <c:axId val="71944832"/>
        <c:axId val="0"/>
      </c:bar3DChart>
      <c:catAx>
        <c:axId val="71942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Åldersklasser</a:t>
                </a:r>
              </a:p>
            </c:rich>
          </c:tx>
          <c:layout>
            <c:manualLayout>
              <c:xMode val="edge"/>
              <c:yMode val="edge"/>
              <c:x val="0.44313144640703606"/>
              <c:y val="0.88925253149288197"/>
            </c:manualLayout>
          </c:layout>
          <c:overlay val="0"/>
        </c:title>
        <c:majorTickMark val="none"/>
        <c:minorTickMark val="none"/>
        <c:tickLblPos val="none"/>
        <c:crossAx val="71944832"/>
        <c:crosses val="autoZero"/>
        <c:auto val="1"/>
        <c:lblAlgn val="ctr"/>
        <c:lblOffset val="100"/>
        <c:noMultiLvlLbl val="0"/>
      </c:catAx>
      <c:valAx>
        <c:axId val="71944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Areal (ha)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7194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ÅLDERSKLASSER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2.4024530394503745E-3"/>
                  <c:y val="-1.62107447879902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Kalmark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Åldersklasser!$B$55</c:f>
              <c:numCache>
                <c:formatCode>#,##0</c:formatCode>
                <c:ptCount val="1"/>
                <c:pt idx="0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D-407B-BCC3-FD98602E8CB9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4024024024024032E-3"/>
                  <c:y val="0.10942252731893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Åldersklasser!$B$56</c:f>
              <c:numCache>
                <c:formatCode>#,##0</c:formatCode>
                <c:ptCount val="1"/>
                <c:pt idx="0">
                  <c:v>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D-407B-BCC3-FD98602E8CB9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22695010792271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10-19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Åldersklasser!$B$57</c:f>
              <c:numCache>
                <c:formatCode>#,##0</c:formatCode>
                <c:ptCount val="1"/>
                <c:pt idx="0">
                  <c:v>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9D-407B-BCC3-FD98602E8CB9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7833108699250614E-7"/>
                  <c:y val="0.194528937455883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20-29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Åldersklasser!$B$58</c:f>
              <c:numCache>
                <c:formatCode>#,##0</c:formatCode>
                <c:ptCount val="1"/>
                <c:pt idx="0">
                  <c:v>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9D-407B-BCC3-FD98602E8CB9}"/>
            </c:ext>
          </c:extLst>
        </c:ser>
        <c:ser>
          <c:idx val="4"/>
          <c:order val="4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287740719986827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30-39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Åldersklasser!$B$59</c:f>
              <c:numCache>
                <c:formatCode>#,##0</c:formatCode>
                <c:ptCount val="1"/>
                <c:pt idx="0">
                  <c:v>2512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9D-407B-BCC3-FD98602E8CB9}"/>
            </c:ext>
          </c:extLst>
        </c:ser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21479236844087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40-49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Åldersklasser!$B$60</c:f>
              <c:numCache>
                <c:formatCode>#,##0</c:formatCode>
                <c:ptCount val="1"/>
                <c:pt idx="0">
                  <c:v>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9D-407B-BCC3-FD98602E8CB9}"/>
            </c:ext>
          </c:extLst>
        </c:ser>
        <c:ser>
          <c:idx val="6"/>
          <c:order val="6"/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7.6481835564053535E-3"/>
                  <c:y val="4.4458286690212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50-59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Åldersklasser!$B$61</c:f>
              <c:numCache>
                <c:formatCode>#,##0</c:formatCode>
                <c:ptCount val="1"/>
                <c:pt idx="0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9D-407B-BCC3-FD98602E8CB9}"/>
            </c:ext>
          </c:extLst>
        </c:ser>
        <c:ser>
          <c:idx val="7"/>
          <c:order val="7"/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5493945188016912E-3"/>
                  <c:y val="1.2158058590992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60-69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Åldersklasser!$B$62</c:f>
              <c:numCache>
                <c:formatCode>#,##0</c:formatCode>
                <c:ptCount val="1"/>
                <c:pt idx="0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9D-407B-BCC3-FD98602E8CB9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4024024024024032E-3"/>
                  <c:y val="-1.2158058590992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70-79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Åldersklasser!$B$63</c:f>
              <c:numCache>
                <c:formatCode>#,##0</c:formatCode>
                <c:ptCount val="1"/>
                <c:pt idx="0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9D-407B-BCC3-FD98602E8CB9}"/>
            </c:ext>
          </c:extLst>
        </c:ser>
        <c:ser>
          <c:idx val="9"/>
          <c:order val="9"/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2.83688033789828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80-89</a:t>
                    </a:r>
                    <a:r>
                      <a:rPr lang="en-US" baseline="0"/>
                      <a:t> år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Åldersklasser!$B$64</c:f>
              <c:numCache>
                <c:formatCode>#,##0</c:formatCode>
                <c:ptCount val="1"/>
                <c:pt idx="0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69D-407B-BCC3-FD98602E8CB9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3.2421489575980532E-2"/>
                </c:manualLayout>
              </c:layout>
              <c:tx>
                <c:rich>
                  <a:bodyPr rot="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90-99 år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Åldersklasser!$B$65</c:f>
              <c:numCache>
                <c:formatCode>#,##0</c:formatCode>
                <c:ptCount val="1"/>
                <c:pt idx="0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69D-407B-BCC3-FD98602E8CB9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8.10537239399513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100-109 år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Åldersklasser!$B$66</c:f>
              <c:numCache>
                <c:formatCode>#,##0</c:formatCode>
                <c:ptCount val="1"/>
                <c:pt idx="0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69D-407B-BCC3-FD98602E8CB9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2.4316117181985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110-119 år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Åldersklasser!$B$67</c:f>
              <c:numCache>
                <c:formatCode>#,##0</c:formatCode>
                <c:ptCount val="1"/>
                <c:pt idx="0">
                  <c:v>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9D-407B-BCC3-FD98602E8CB9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14589670309191241"/>
                </c:manualLayout>
              </c:layout>
              <c:tx>
                <c:rich>
                  <a:bodyPr rot="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120 +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Åldersklasser!$B$68</c:f>
              <c:numCache>
                <c:formatCode>#,##0</c:formatCode>
                <c:ptCount val="1"/>
                <c:pt idx="0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69D-407B-BCC3-FD98602E8CB9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2012012012012015E-2"/>
                  <c:y val="-2.0263750094137188E-2"/>
                </c:manualLayout>
              </c:layout>
              <c:tx>
                <c:rich>
                  <a:bodyPr rot="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E-Skog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A69D-407B-BCC3-FD98602E8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Åldersklasser!$B$69</c:f>
              <c:numCache>
                <c:formatCode>#,##0</c:formatCode>
                <c:ptCount val="1"/>
                <c:pt idx="0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69D-407B-BCC3-FD98602E8CB9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val>
            <c:numRef>
              <c:f>Åldersklasser!$B$70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6-4C84-848C-CC29DA510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1942912"/>
        <c:axId val="71944832"/>
        <c:axId val="0"/>
      </c:bar3DChart>
      <c:catAx>
        <c:axId val="7194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Åldersklasser</a:t>
                </a:r>
              </a:p>
            </c:rich>
          </c:tx>
          <c:layout>
            <c:manualLayout>
              <c:xMode val="edge"/>
              <c:yMode val="edge"/>
              <c:x val="0.44313144640703606"/>
              <c:y val="0.88925253149288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1944832"/>
        <c:crosses val="autoZero"/>
        <c:auto val="1"/>
        <c:lblAlgn val="ctr"/>
        <c:lblOffset val="100"/>
        <c:noMultiLvlLbl val="0"/>
      </c:catAx>
      <c:valAx>
        <c:axId val="7194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Areal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194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26</xdr:row>
      <xdr:rowOff>133350</xdr:rowOff>
    </xdr:from>
    <xdr:to>
      <xdr:col>4</xdr:col>
      <xdr:colOff>428625</xdr:colOff>
      <xdr:row>41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28575</xdr:rowOff>
    </xdr:from>
    <xdr:to>
      <xdr:col>0</xdr:col>
      <xdr:colOff>828675</xdr:colOff>
      <xdr:row>4</xdr:row>
      <xdr:rowOff>161925</xdr:rowOff>
    </xdr:to>
    <xdr:pic>
      <xdr:nvPicPr>
        <xdr:cNvPr id="5" name="Bildobjekt 4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99DD8812-7483-4A1D-B825-E8596B36B2D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781049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209550</xdr:colOff>
      <xdr:row>72</xdr:row>
      <xdr:rowOff>133350</xdr:rowOff>
    </xdr:from>
    <xdr:to>
      <xdr:col>4</xdr:col>
      <xdr:colOff>428625</xdr:colOff>
      <xdr:row>87</xdr:row>
      <xdr:rowOff>19050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5EFDD4F0-0279-47B5-A3C0-DF007C177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47626</xdr:colOff>
      <xdr:row>46</xdr:row>
      <xdr:rowOff>28575</xdr:rowOff>
    </xdr:from>
    <xdr:ext cx="781049" cy="942975"/>
    <xdr:pic>
      <xdr:nvPicPr>
        <xdr:cNvPr id="8" name="Bildobjekt 7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1567F1DD-66EF-4027-AFC9-95887B8E89D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781049" cy="9429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27</xdr:row>
      <xdr:rowOff>174949</xdr:rowOff>
    </xdr:from>
    <xdr:to>
      <xdr:col>5</xdr:col>
      <xdr:colOff>544285</xdr:colOff>
      <xdr:row>42</xdr:row>
      <xdr:rowOff>171449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9721</xdr:colOff>
      <xdr:row>0</xdr:row>
      <xdr:rowOff>0</xdr:rowOff>
    </xdr:from>
    <xdr:to>
      <xdr:col>0</xdr:col>
      <xdr:colOff>826149</xdr:colOff>
      <xdr:row>4</xdr:row>
      <xdr:rowOff>77755</xdr:rowOff>
    </xdr:to>
    <xdr:pic>
      <xdr:nvPicPr>
        <xdr:cNvPr id="4" name="Bildobjekt 3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272C33AF-3429-45E4-A5DF-388F925C9D1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1" y="0"/>
          <a:ext cx="816428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47626</xdr:colOff>
      <xdr:row>69</xdr:row>
      <xdr:rowOff>184668</xdr:rowOff>
    </xdr:from>
    <xdr:to>
      <xdr:col>5</xdr:col>
      <xdr:colOff>417933</xdr:colOff>
      <xdr:row>85</xdr:row>
      <xdr:rowOff>171449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523A831-1145-47A4-8A13-52CD07C90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9721</xdr:colOff>
      <xdr:row>46</xdr:row>
      <xdr:rowOff>0</xdr:rowOff>
    </xdr:from>
    <xdr:ext cx="816428" cy="1028700"/>
    <xdr:pic>
      <xdr:nvPicPr>
        <xdr:cNvPr id="7" name="Bildobjekt 6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FFF77C21-9331-4225-916D-FB836C53FEE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1" y="0"/>
          <a:ext cx="816428" cy="1028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27</xdr:row>
      <xdr:rowOff>85726</xdr:rowOff>
    </xdr:from>
    <xdr:to>
      <xdr:col>5</xdr:col>
      <xdr:colOff>180976</xdr:colOff>
      <xdr:row>43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857249</xdr:colOff>
      <xdr:row>5</xdr:row>
      <xdr:rowOff>28575</xdr:rowOff>
    </xdr:to>
    <xdr:pic>
      <xdr:nvPicPr>
        <xdr:cNvPr id="5" name="Bildobjekt 4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B26E4D9C-FD85-4EA0-B261-247955C7B0B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38199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47626</xdr:colOff>
      <xdr:row>72</xdr:row>
      <xdr:rowOff>85726</xdr:rowOff>
    </xdr:from>
    <xdr:to>
      <xdr:col>5</xdr:col>
      <xdr:colOff>180976</xdr:colOff>
      <xdr:row>88</xdr:row>
      <xdr:rowOff>171450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267307F-1CDD-4BFB-B7AC-EC9B69E29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19050</xdr:colOff>
      <xdr:row>45</xdr:row>
      <xdr:rowOff>19050</xdr:rowOff>
    </xdr:from>
    <xdr:ext cx="838199" cy="981075"/>
    <xdr:pic>
      <xdr:nvPicPr>
        <xdr:cNvPr id="8" name="Bildobjekt 7" descr="C:\Users\Standard\AppData\Local\Microsoft\Windows\INetCache\Content.Word\Logga.jpg">
          <a:extLst>
            <a:ext uri="{FF2B5EF4-FFF2-40B4-BE49-F238E27FC236}">
              <a16:creationId xmlns:a16="http://schemas.microsoft.com/office/drawing/2014/main" id="{D71B358B-50B8-41C5-B44E-BF03906D4B3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20250"/>
          <a:ext cx="838199" cy="9810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workbookViewId="0">
      <selection activeCell="C22" sqref="C22"/>
    </sheetView>
  </sheetViews>
  <sheetFormatPr defaultRowHeight="15" x14ac:dyDescent="0.25"/>
  <cols>
    <col min="1" max="1" width="30.5703125" customWidth="1"/>
    <col min="2" max="2" width="14.7109375" customWidth="1"/>
    <col min="3" max="3" width="10.85546875" customWidth="1"/>
  </cols>
  <sheetData>
    <row r="1" spans="1:4" ht="18.75" x14ac:dyDescent="0.3">
      <c r="A1" s="35" t="s">
        <v>56</v>
      </c>
      <c r="B1" s="1"/>
      <c r="C1" s="1"/>
    </row>
    <row r="6" spans="1:4" ht="18.75" x14ac:dyDescent="0.3">
      <c r="A6" s="23" t="s">
        <v>53</v>
      </c>
      <c r="B6" s="23"/>
      <c r="C6" s="23"/>
      <c r="D6" s="23"/>
    </row>
    <row r="7" spans="1:4" ht="18.75" x14ac:dyDescent="0.3">
      <c r="A7" s="23" t="s">
        <v>70</v>
      </c>
    </row>
    <row r="8" spans="1:4" ht="18.75" x14ac:dyDescent="0.3">
      <c r="A8" s="3" t="s">
        <v>59</v>
      </c>
      <c r="B8" s="3" t="s">
        <v>0</v>
      </c>
      <c r="C8" s="3" t="s">
        <v>8</v>
      </c>
      <c r="D8" s="4"/>
    </row>
    <row r="9" spans="1:4" ht="18.75" x14ac:dyDescent="0.3">
      <c r="A9" s="3" t="s">
        <v>1</v>
      </c>
      <c r="B9" s="5">
        <v>33260</v>
      </c>
      <c r="C9" s="10">
        <f>B9/B15</f>
        <v>0.62394477169549389</v>
      </c>
      <c r="D9" s="4"/>
    </row>
    <row r="10" spans="1:4" ht="18.75" x14ac:dyDescent="0.3">
      <c r="A10" s="3" t="s">
        <v>2</v>
      </c>
      <c r="B10" s="5">
        <v>19361</v>
      </c>
      <c r="C10" s="10">
        <f>B10/B15</f>
        <v>0.36320489250741006</v>
      </c>
      <c r="D10" s="4"/>
    </row>
    <row r="11" spans="1:4" ht="18.75" x14ac:dyDescent="0.3">
      <c r="A11" s="3" t="s">
        <v>4</v>
      </c>
      <c r="B11" s="5">
        <v>474</v>
      </c>
      <c r="C11" s="10">
        <f>B11/B15</f>
        <v>8.8920571793043943E-3</v>
      </c>
      <c r="D11" s="4"/>
    </row>
    <row r="12" spans="1:4" ht="18.75" x14ac:dyDescent="0.3">
      <c r="A12" s="3" t="s">
        <v>3</v>
      </c>
      <c r="B12" s="5">
        <v>17</v>
      </c>
      <c r="C12" s="10">
        <f>B12/B15</f>
        <v>3.1891344313960903E-4</v>
      </c>
      <c r="D12" s="4"/>
    </row>
    <row r="13" spans="1:4" ht="18.75" x14ac:dyDescent="0.3">
      <c r="A13" s="3" t="s">
        <v>5</v>
      </c>
      <c r="B13" s="5">
        <v>137</v>
      </c>
      <c r="C13" s="10">
        <f>B13/B15</f>
        <v>2.5700671594192023E-3</v>
      </c>
      <c r="D13" s="4"/>
    </row>
    <row r="14" spans="1:4" ht="19.5" thickBot="1" x14ac:dyDescent="0.35">
      <c r="A14" s="6" t="s">
        <v>6</v>
      </c>
      <c r="B14" s="7">
        <v>57</v>
      </c>
      <c r="C14" s="10">
        <f>B14/B15</f>
        <v>1.0692980152328068E-3</v>
      </c>
      <c r="D14" s="4"/>
    </row>
    <row r="15" spans="1:4" ht="19.5" thickBot="1" x14ac:dyDescent="0.35">
      <c r="A15" s="8" t="s">
        <v>7</v>
      </c>
      <c r="B15" s="9">
        <f>SUM(B9:B14)</f>
        <v>53306</v>
      </c>
      <c r="C15" s="4"/>
      <c r="D15" s="4"/>
    </row>
    <row r="16" spans="1:4" ht="19.5" thickTop="1" x14ac:dyDescent="0.3">
      <c r="A16" s="16" t="s">
        <v>11</v>
      </c>
      <c r="B16" s="17">
        <v>1958</v>
      </c>
    </row>
    <row r="17" spans="1:3" ht="18.75" x14ac:dyDescent="0.3">
      <c r="A17" s="43" t="s">
        <v>69</v>
      </c>
    </row>
    <row r="18" spans="1:3" ht="18.75" x14ac:dyDescent="0.3">
      <c r="A18" s="11" t="s">
        <v>9</v>
      </c>
      <c r="B18" s="15" t="s">
        <v>10</v>
      </c>
      <c r="C18" s="3" t="s">
        <v>8</v>
      </c>
    </row>
    <row r="19" spans="1:3" ht="18.75" x14ac:dyDescent="0.3">
      <c r="A19" s="11" t="s">
        <v>14</v>
      </c>
      <c r="B19" s="5">
        <v>1248462</v>
      </c>
      <c r="C19" s="14">
        <f>B19/B24</f>
        <v>0.7595233807697549</v>
      </c>
    </row>
    <row r="20" spans="1:3" ht="18.75" x14ac:dyDescent="0.3">
      <c r="A20" s="11" t="s">
        <v>15</v>
      </c>
      <c r="B20" s="5">
        <v>298723</v>
      </c>
      <c r="C20" s="14">
        <f>B20/B24</f>
        <v>0.18173328693519186</v>
      </c>
    </row>
    <row r="21" spans="1:3" ht="18.75" x14ac:dyDescent="0.3">
      <c r="A21" s="11" t="s">
        <v>16</v>
      </c>
      <c r="B21" s="36">
        <v>88089</v>
      </c>
      <c r="C21" s="14">
        <f>B21/B24</f>
        <v>5.3590461775069598E-2</v>
      </c>
    </row>
    <row r="22" spans="1:3" ht="18.75" x14ac:dyDescent="0.3">
      <c r="A22" s="11" t="s">
        <v>17</v>
      </c>
      <c r="B22" s="5">
        <v>4376</v>
      </c>
      <c r="C22" s="14" t="s">
        <v>13</v>
      </c>
    </row>
    <row r="23" spans="1:3" ht="19.5" thickBot="1" x14ac:dyDescent="0.35">
      <c r="A23" s="12" t="s">
        <v>52</v>
      </c>
      <c r="B23" s="7">
        <v>4094</v>
      </c>
      <c r="C23" s="14" t="s">
        <v>13</v>
      </c>
    </row>
    <row r="24" spans="1:3" ht="19.5" thickBot="1" x14ac:dyDescent="0.35">
      <c r="A24" s="13" t="s">
        <v>12</v>
      </c>
      <c r="B24" s="9">
        <f>SUM(B19:B23)</f>
        <v>1643744</v>
      </c>
    </row>
    <row r="25" spans="1:3" ht="15.75" thickTop="1" x14ac:dyDescent="0.25"/>
    <row r="47" spans="1:3" ht="18.75" x14ac:dyDescent="0.3">
      <c r="A47" s="35" t="s">
        <v>56</v>
      </c>
      <c r="B47" s="1"/>
      <c r="C47" s="1"/>
    </row>
    <row r="52" spans="1:4" ht="18.75" x14ac:dyDescent="0.3">
      <c r="A52" s="23" t="s">
        <v>53</v>
      </c>
      <c r="B52" s="23"/>
      <c r="C52" s="23"/>
      <c r="D52" s="23"/>
    </row>
    <row r="53" spans="1:4" ht="18.75" x14ac:dyDescent="0.3">
      <c r="A53" s="23" t="s">
        <v>68</v>
      </c>
    </row>
    <row r="54" spans="1:4" ht="18.75" x14ac:dyDescent="0.3">
      <c r="A54" s="3" t="s">
        <v>59</v>
      </c>
      <c r="B54" s="3" t="s">
        <v>0</v>
      </c>
      <c r="C54" s="3" t="s">
        <v>8</v>
      </c>
      <c r="D54" s="4"/>
    </row>
    <row r="55" spans="1:4" ht="18.75" x14ac:dyDescent="0.3">
      <c r="A55" s="3" t="s">
        <v>1</v>
      </c>
      <c r="B55" s="5">
        <v>25119</v>
      </c>
      <c r="C55" s="10">
        <f>B55/B61</f>
        <v>0.58836343194434682</v>
      </c>
      <c r="D55" s="4"/>
    </row>
    <row r="56" spans="1:4" ht="18.75" x14ac:dyDescent="0.3">
      <c r="A56" s="3" t="s">
        <v>2</v>
      </c>
      <c r="B56" s="5">
        <v>17006</v>
      </c>
      <c r="C56" s="10">
        <f>B56/B61</f>
        <v>0.39833227929637177</v>
      </c>
      <c r="D56" s="4"/>
    </row>
    <row r="57" spans="1:4" ht="18.75" x14ac:dyDescent="0.3">
      <c r="A57" s="3" t="s">
        <v>4</v>
      </c>
      <c r="B57" s="5">
        <v>360</v>
      </c>
      <c r="C57" s="10">
        <f>B57/B61</f>
        <v>8.4322956925022841E-3</v>
      </c>
      <c r="D57" s="4"/>
    </row>
    <row r="58" spans="1:4" ht="18.75" x14ac:dyDescent="0.3">
      <c r="A58" s="3" t="s">
        <v>3</v>
      </c>
      <c r="B58" s="5">
        <v>17</v>
      </c>
      <c r="C58" s="10">
        <f>B58/B61</f>
        <v>3.9819174103483007E-4</v>
      </c>
      <c r="D58" s="4"/>
    </row>
    <row r="59" spans="1:4" ht="18.75" x14ac:dyDescent="0.3">
      <c r="A59" s="3" t="s">
        <v>5</v>
      </c>
      <c r="B59" s="5">
        <v>136</v>
      </c>
      <c r="C59" s="10">
        <f>B59/B61</f>
        <v>3.1855339282786405E-3</v>
      </c>
      <c r="D59" s="4"/>
    </row>
    <row r="60" spans="1:4" ht="19.5" thickBot="1" x14ac:dyDescent="0.35">
      <c r="A60" s="6" t="s">
        <v>6</v>
      </c>
      <c r="B60" s="7">
        <v>55</v>
      </c>
      <c r="C60" s="10">
        <f>B60/B61</f>
        <v>1.2882673974656267E-3</v>
      </c>
      <c r="D60" s="4"/>
    </row>
    <row r="61" spans="1:4" ht="19.5" thickBot="1" x14ac:dyDescent="0.35">
      <c r="A61" s="8" t="s">
        <v>7</v>
      </c>
      <c r="B61" s="9">
        <f>SUM(B55:B60)</f>
        <v>42693</v>
      </c>
      <c r="C61" s="4"/>
      <c r="D61" s="4"/>
    </row>
    <row r="62" spans="1:4" ht="19.5" thickTop="1" x14ac:dyDescent="0.3">
      <c r="A62" s="16" t="s">
        <v>11</v>
      </c>
      <c r="B62" s="17">
        <v>1905</v>
      </c>
    </row>
    <row r="64" spans="1:4" ht="18.75" x14ac:dyDescent="0.3">
      <c r="A64" s="11" t="s">
        <v>9</v>
      </c>
      <c r="B64" s="15" t="s">
        <v>10</v>
      </c>
      <c r="C64" s="3" t="s">
        <v>8</v>
      </c>
    </row>
    <row r="65" spans="1:3" ht="18.75" x14ac:dyDescent="0.3">
      <c r="A65" s="11" t="s">
        <v>14</v>
      </c>
      <c r="B65" s="5">
        <v>964364</v>
      </c>
      <c r="C65" s="14">
        <f>B65/B70</f>
        <v>0.70924449844304582</v>
      </c>
    </row>
    <row r="66" spans="1:3" ht="18.75" x14ac:dyDescent="0.3">
      <c r="A66" s="11" t="s">
        <v>15</v>
      </c>
      <c r="B66" s="5">
        <v>298733</v>
      </c>
      <c r="C66" s="14">
        <f>B66/B70</f>
        <v>0.21970411250667424</v>
      </c>
    </row>
    <row r="67" spans="1:3" ht="18.75" x14ac:dyDescent="0.3">
      <c r="A67" s="11" t="s">
        <v>16</v>
      </c>
      <c r="B67" s="5">
        <v>88139</v>
      </c>
      <c r="C67" s="14">
        <f>B67/B70</f>
        <v>6.4822101248358105E-2</v>
      </c>
    </row>
    <row r="68" spans="1:3" ht="18.75" x14ac:dyDescent="0.3">
      <c r="A68" s="11" t="s">
        <v>17</v>
      </c>
      <c r="B68" s="5">
        <v>4376</v>
      </c>
      <c r="C68" s="14" t="s">
        <v>13</v>
      </c>
    </row>
    <row r="69" spans="1:3" ht="19.5" thickBot="1" x14ac:dyDescent="0.35">
      <c r="A69" s="12" t="s">
        <v>52</v>
      </c>
      <c r="B69" s="7">
        <v>4094</v>
      </c>
      <c r="C69" s="14" t="s">
        <v>13</v>
      </c>
    </row>
    <row r="70" spans="1:3" ht="19.5" thickBot="1" x14ac:dyDescent="0.35">
      <c r="A70" s="13" t="s">
        <v>12</v>
      </c>
      <c r="B70" s="9">
        <f>SUM(B65:B69)</f>
        <v>1359706</v>
      </c>
    </row>
    <row r="71" spans="1:3" ht="15.75" thickTop="1" x14ac:dyDescent="0.25"/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"/>
  <sheetViews>
    <sheetView zoomScale="98" zoomScaleNormal="98" workbookViewId="0">
      <selection activeCell="A7" sqref="A7"/>
    </sheetView>
  </sheetViews>
  <sheetFormatPr defaultRowHeight="15" x14ac:dyDescent="0.25"/>
  <cols>
    <col min="1" max="1" width="27.5703125" customWidth="1"/>
    <col min="4" max="4" width="14.7109375" customWidth="1"/>
  </cols>
  <sheetData>
    <row r="1" spans="1:4" ht="18.75" x14ac:dyDescent="0.3">
      <c r="A1" s="4" t="s">
        <v>61</v>
      </c>
      <c r="B1" s="41"/>
      <c r="C1" s="1"/>
      <c r="D1" s="1"/>
    </row>
    <row r="2" spans="1:4" ht="18.75" x14ac:dyDescent="0.3">
      <c r="A2" s="4"/>
      <c r="B2" s="4"/>
      <c r="C2" s="4"/>
    </row>
    <row r="6" spans="1:4" ht="18.75" x14ac:dyDescent="0.3">
      <c r="A6" s="23" t="s">
        <v>71</v>
      </c>
      <c r="B6" s="23"/>
      <c r="C6" s="24"/>
      <c r="D6" s="24"/>
    </row>
    <row r="7" spans="1:4" x14ac:dyDescent="0.25">
      <c r="A7" t="s">
        <v>60</v>
      </c>
    </row>
    <row r="8" spans="1:4" ht="18.75" x14ac:dyDescent="0.3">
      <c r="A8" s="40" t="s">
        <v>18</v>
      </c>
      <c r="B8" s="6" t="s">
        <v>19</v>
      </c>
      <c r="C8" s="6" t="s">
        <v>19</v>
      </c>
      <c r="D8" s="21" t="s">
        <v>20</v>
      </c>
    </row>
    <row r="9" spans="1:4" ht="18.75" x14ac:dyDescent="0.3">
      <c r="A9" s="19"/>
      <c r="B9" s="20" t="s">
        <v>23</v>
      </c>
      <c r="C9" s="20" t="s">
        <v>24</v>
      </c>
      <c r="D9" s="20" t="s">
        <v>21</v>
      </c>
    </row>
    <row r="10" spans="1:4" ht="18.75" x14ac:dyDescent="0.3">
      <c r="A10" s="25" t="s">
        <v>25</v>
      </c>
      <c r="B10" s="15">
        <v>458</v>
      </c>
      <c r="C10" s="10">
        <f>B10/B23</f>
        <v>1.3770294648226097E-2</v>
      </c>
      <c r="D10" s="15">
        <v>0</v>
      </c>
    </row>
    <row r="11" spans="1:4" ht="18.75" x14ac:dyDescent="0.3">
      <c r="A11" s="26" t="s">
        <v>26</v>
      </c>
      <c r="B11" s="15">
        <v>1936</v>
      </c>
      <c r="C11" s="10">
        <f>B11/B23</f>
        <v>5.8208057726999399E-2</v>
      </c>
      <c r="D11" s="15">
        <v>17610</v>
      </c>
    </row>
    <row r="12" spans="1:4" ht="18.75" x14ac:dyDescent="0.3">
      <c r="A12" s="25" t="s">
        <v>27</v>
      </c>
      <c r="B12" s="15">
        <v>3497</v>
      </c>
      <c r="C12" s="10">
        <f>B12/B23</f>
        <v>0.10514131088394468</v>
      </c>
      <c r="D12" s="15">
        <v>45218</v>
      </c>
    </row>
    <row r="13" spans="1:4" ht="18.75" x14ac:dyDescent="0.3">
      <c r="A13" s="26" t="s">
        <v>51</v>
      </c>
      <c r="B13" s="15">
        <v>3020</v>
      </c>
      <c r="C13" s="10">
        <f>B13/B23</f>
        <v>9.0799759470835836E-2</v>
      </c>
      <c r="D13" s="15">
        <v>112520</v>
      </c>
    </row>
    <row r="14" spans="1:4" ht="18.75" x14ac:dyDescent="0.3">
      <c r="A14" s="25" t="s">
        <v>28</v>
      </c>
      <c r="B14" s="15">
        <v>1782</v>
      </c>
      <c r="C14" s="10">
        <f>B14/B23</f>
        <v>5.3577871316897174E-2</v>
      </c>
      <c r="D14" s="15">
        <v>393896</v>
      </c>
    </row>
    <row r="15" spans="1:4" ht="18.75" x14ac:dyDescent="0.3">
      <c r="A15" s="26" t="s">
        <v>29</v>
      </c>
      <c r="B15" s="15">
        <v>1761</v>
      </c>
      <c r="C15" s="10">
        <f>B15/B23</f>
        <v>5.2946482260974141E-2</v>
      </c>
      <c r="D15" s="15">
        <v>30367</v>
      </c>
    </row>
    <row r="16" spans="1:4" ht="18.75" x14ac:dyDescent="0.3">
      <c r="A16" s="25" t="s">
        <v>30</v>
      </c>
      <c r="B16" s="15">
        <v>1885</v>
      </c>
      <c r="C16" s="10">
        <f>B16/B23</f>
        <v>5.667468430547204E-2</v>
      </c>
      <c r="D16" s="15">
        <v>131725</v>
      </c>
    </row>
    <row r="17" spans="1:5" ht="18.75" x14ac:dyDescent="0.3">
      <c r="A17" s="26" t="s">
        <v>49</v>
      </c>
      <c r="B17" s="15">
        <v>8464</v>
      </c>
      <c r="C17" s="10">
        <f>B17/B23</f>
        <v>0.25447985568250148</v>
      </c>
      <c r="D17" s="15">
        <v>295611</v>
      </c>
      <c r="E17" s="33"/>
    </row>
    <row r="18" spans="1:5" ht="18.75" x14ac:dyDescent="0.3">
      <c r="A18" s="26" t="s">
        <v>50</v>
      </c>
      <c r="B18" s="15">
        <v>1611</v>
      </c>
      <c r="C18" s="10">
        <f>B18/B23</f>
        <v>4.8436560432952497E-2</v>
      </c>
      <c r="D18" s="15">
        <v>52406</v>
      </c>
    </row>
    <row r="19" spans="1:5" ht="18.75" x14ac:dyDescent="0.3">
      <c r="A19" s="25" t="s">
        <v>31</v>
      </c>
      <c r="B19" s="15">
        <v>525</v>
      </c>
      <c r="C19" s="10">
        <f>B19/B23</f>
        <v>1.5784726398075766E-2</v>
      </c>
      <c r="D19" s="15">
        <v>79237</v>
      </c>
    </row>
    <row r="20" spans="1:5" ht="18.75" x14ac:dyDescent="0.3">
      <c r="A20" s="25" t="s">
        <v>32</v>
      </c>
      <c r="B20" s="27">
        <v>814</v>
      </c>
      <c r="C20" s="37"/>
      <c r="D20" s="15">
        <v>7857</v>
      </c>
    </row>
    <row r="21" spans="1:5" ht="18.75" x14ac:dyDescent="0.3">
      <c r="A21" s="25" t="s">
        <v>57</v>
      </c>
      <c r="B21" s="27">
        <v>5</v>
      </c>
      <c r="C21" s="37"/>
      <c r="D21" s="15">
        <v>340</v>
      </c>
    </row>
    <row r="22" spans="1:5" ht="19.5" thickBot="1" x14ac:dyDescent="0.35">
      <c r="A22" s="29" t="s">
        <v>58</v>
      </c>
      <c r="B22" s="30">
        <v>7502</v>
      </c>
      <c r="C22" s="38">
        <f>B22/B23</f>
        <v>0.22555622369212266</v>
      </c>
      <c r="D22" s="32">
        <v>476957</v>
      </c>
    </row>
    <row r="23" spans="1:5" ht="19.5" thickBot="1" x14ac:dyDescent="0.35">
      <c r="A23" s="8" t="s">
        <v>22</v>
      </c>
      <c r="B23" s="22">
        <f>SUM(B10:B22)</f>
        <v>33260</v>
      </c>
      <c r="C23" s="39">
        <f>SUM(C10:C22)</f>
        <v>0.97537582681900181</v>
      </c>
      <c r="D23" s="22">
        <f>SUM(D10:D22)</f>
        <v>1643744</v>
      </c>
    </row>
    <row r="24" spans="1:5" ht="15.75" thickTop="1" x14ac:dyDescent="0.25">
      <c r="B24" s="18"/>
    </row>
    <row r="25" spans="1:5" x14ac:dyDescent="0.25">
      <c r="B25" s="18"/>
    </row>
    <row r="26" spans="1:5" x14ac:dyDescent="0.25">
      <c r="B26" s="18"/>
    </row>
    <row r="27" spans="1:5" x14ac:dyDescent="0.25">
      <c r="B27" s="18"/>
    </row>
    <row r="28" spans="1:5" x14ac:dyDescent="0.25">
      <c r="B28" s="18"/>
    </row>
    <row r="29" spans="1:5" x14ac:dyDescent="0.25">
      <c r="B29" s="18"/>
    </row>
    <row r="47" spans="1:4" ht="18.75" x14ac:dyDescent="0.3">
      <c r="A47" s="4" t="s">
        <v>62</v>
      </c>
      <c r="B47" s="41"/>
      <c r="C47" s="1"/>
      <c r="D47" s="1"/>
    </row>
    <row r="52" spans="1:5" ht="18.75" x14ac:dyDescent="0.3">
      <c r="A52" s="23" t="s">
        <v>71</v>
      </c>
      <c r="B52" s="23"/>
      <c r="C52" s="24"/>
      <c r="D52" s="24"/>
    </row>
    <row r="53" spans="1:5" x14ac:dyDescent="0.25">
      <c r="A53" t="s">
        <v>63</v>
      </c>
    </row>
    <row r="54" spans="1:5" ht="18.75" x14ac:dyDescent="0.3">
      <c r="A54" s="40" t="s">
        <v>18</v>
      </c>
      <c r="B54" s="6" t="s">
        <v>19</v>
      </c>
      <c r="C54" s="6" t="s">
        <v>19</v>
      </c>
      <c r="D54" s="21" t="s">
        <v>20</v>
      </c>
    </row>
    <row r="55" spans="1:5" ht="18.75" x14ac:dyDescent="0.3">
      <c r="A55" s="19"/>
      <c r="B55" s="20" t="s">
        <v>23</v>
      </c>
      <c r="C55" s="20" t="s">
        <v>24</v>
      </c>
      <c r="D55" s="20" t="s">
        <v>21</v>
      </c>
    </row>
    <row r="56" spans="1:5" ht="18.75" x14ac:dyDescent="0.3">
      <c r="A56" s="25" t="s">
        <v>25</v>
      </c>
      <c r="B56" s="15">
        <v>455</v>
      </c>
      <c r="C56" s="10">
        <f>B56/B66</f>
        <v>1.8113778414745811E-2</v>
      </c>
      <c r="D56" s="15">
        <v>0</v>
      </c>
    </row>
    <row r="57" spans="1:5" ht="18.75" x14ac:dyDescent="0.3">
      <c r="A57" s="26" t="s">
        <v>26</v>
      </c>
      <c r="B57" s="15">
        <v>1395</v>
      </c>
      <c r="C57" s="10">
        <f>B57/B66</f>
        <v>5.5535650304550342E-2</v>
      </c>
      <c r="D57" s="15">
        <v>22960</v>
      </c>
    </row>
    <row r="58" spans="1:5" ht="18.75" x14ac:dyDescent="0.3">
      <c r="A58" s="25" t="s">
        <v>27</v>
      </c>
      <c r="B58" s="15">
        <v>4225</v>
      </c>
      <c r="C58" s="10">
        <f>B58/B66</f>
        <v>0.16819937099406823</v>
      </c>
      <c r="D58" s="15">
        <v>88650</v>
      </c>
    </row>
    <row r="59" spans="1:5" ht="18.75" x14ac:dyDescent="0.3">
      <c r="A59" s="26" t="s">
        <v>51</v>
      </c>
      <c r="B59" s="15">
        <v>5650</v>
      </c>
      <c r="C59" s="10">
        <f>B59/B66</f>
        <v>0.22492933635893148</v>
      </c>
      <c r="D59" s="15">
        <v>208520</v>
      </c>
    </row>
    <row r="60" spans="1:5" ht="18.75" x14ac:dyDescent="0.3">
      <c r="A60" s="25" t="s">
        <v>28</v>
      </c>
      <c r="B60" s="15">
        <v>6609</v>
      </c>
      <c r="C60" s="10">
        <f>B60/B66</f>
        <v>0.26310760778693421</v>
      </c>
      <c r="D60" s="15">
        <v>439585</v>
      </c>
    </row>
    <row r="61" spans="1:5" ht="18.75" x14ac:dyDescent="0.3">
      <c r="A61" s="26" t="s">
        <v>29</v>
      </c>
      <c r="B61" s="15">
        <v>385</v>
      </c>
      <c r="C61" s="10">
        <f>B61/B66</f>
        <v>1.5327043274015685E-2</v>
      </c>
      <c r="D61" s="15">
        <v>51570</v>
      </c>
    </row>
    <row r="62" spans="1:5" ht="18.75" x14ac:dyDescent="0.3">
      <c r="A62" s="25" t="s">
        <v>30</v>
      </c>
      <c r="B62" s="15">
        <v>960</v>
      </c>
      <c r="C62" s="10">
        <f>B62/B66</f>
        <v>3.8218081930013137E-2</v>
      </c>
      <c r="D62" s="15">
        <v>136320</v>
      </c>
    </row>
    <row r="63" spans="1:5" ht="18.75" x14ac:dyDescent="0.3">
      <c r="A63" s="26" t="s">
        <v>49</v>
      </c>
      <c r="B63" s="15">
        <v>3350</v>
      </c>
      <c r="C63" s="10">
        <f>B63/B66</f>
        <v>0.13336518173494169</v>
      </c>
      <c r="D63" s="15">
        <v>308200</v>
      </c>
      <c r="E63" s="33"/>
    </row>
    <row r="64" spans="1:5" ht="18.75" x14ac:dyDescent="0.3">
      <c r="A64" s="25" t="s">
        <v>31</v>
      </c>
      <c r="B64" s="15">
        <v>2090</v>
      </c>
      <c r="C64" s="10">
        <f>B64/B66</f>
        <v>8.3203949201799438E-2</v>
      </c>
      <c r="D64" s="15">
        <v>96140</v>
      </c>
    </row>
    <row r="65" spans="1:4" ht="19.5" thickBot="1" x14ac:dyDescent="0.35">
      <c r="A65" s="25" t="s">
        <v>32</v>
      </c>
      <c r="B65" s="27" t="s">
        <v>55</v>
      </c>
      <c r="C65" s="37"/>
      <c r="D65" s="15">
        <v>7761</v>
      </c>
    </row>
    <row r="66" spans="1:4" ht="19.5" thickBot="1" x14ac:dyDescent="0.35">
      <c r="A66" s="8" t="s">
        <v>22</v>
      </c>
      <c r="B66" s="22">
        <f>SUM(B56:B65)</f>
        <v>25119</v>
      </c>
      <c r="C66" s="39">
        <f>SUM(C56:C65)</f>
        <v>1.0000000000000002</v>
      </c>
      <c r="D66" s="22">
        <f>SUM(D56:D65)</f>
        <v>1359706</v>
      </c>
    </row>
    <row r="67" spans="1:4" ht="15.75" thickTop="1" x14ac:dyDescent="0.25">
      <c r="B67" s="18"/>
    </row>
    <row r="68" spans="1:4" x14ac:dyDescent="0.25">
      <c r="B68" s="18"/>
    </row>
    <row r="69" spans="1:4" x14ac:dyDescent="0.25">
      <c r="B69" s="18"/>
    </row>
    <row r="70" spans="1:4" x14ac:dyDescent="0.25">
      <c r="B70" s="18"/>
    </row>
    <row r="71" spans="1:4" x14ac:dyDescent="0.25">
      <c r="B71" s="18"/>
    </row>
    <row r="72" spans="1:4" x14ac:dyDescent="0.25">
      <c r="B72" s="18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topLeftCell="A43" workbookViewId="0">
      <selection activeCell="D72" sqref="D72"/>
    </sheetView>
  </sheetViews>
  <sheetFormatPr defaultRowHeight="15" outlineLevelRow="1" x14ac:dyDescent="0.25"/>
  <cols>
    <col min="1" max="1" width="27.5703125" customWidth="1"/>
    <col min="3" max="3" width="12.140625" customWidth="1"/>
    <col min="4" max="4" width="14.7109375" customWidth="1"/>
  </cols>
  <sheetData>
    <row r="1" spans="1:4" ht="18.75" x14ac:dyDescent="0.3">
      <c r="A1" t="s">
        <v>54</v>
      </c>
      <c r="B1" s="2"/>
      <c r="C1" s="1"/>
      <c r="D1" s="1"/>
    </row>
    <row r="6" spans="1:4" ht="18.75" x14ac:dyDescent="0.3">
      <c r="A6" s="23" t="s">
        <v>67</v>
      </c>
      <c r="B6" s="23"/>
      <c r="C6" s="24"/>
      <c r="D6" s="24"/>
    </row>
    <row r="7" spans="1:4" x14ac:dyDescent="0.25">
      <c r="A7" t="s">
        <v>64</v>
      </c>
    </row>
    <row r="8" spans="1:4" ht="18.75" x14ac:dyDescent="0.3">
      <c r="A8" s="6" t="s">
        <v>66</v>
      </c>
      <c r="B8" s="21" t="s">
        <v>19</v>
      </c>
      <c r="C8" s="21" t="s">
        <v>19</v>
      </c>
      <c r="D8" s="21" t="s">
        <v>20</v>
      </c>
    </row>
    <row r="9" spans="1:4" ht="18.75" x14ac:dyDescent="0.3">
      <c r="A9" s="19"/>
      <c r="B9" s="20" t="s">
        <v>23</v>
      </c>
      <c r="C9" s="20" t="s">
        <v>24</v>
      </c>
      <c r="D9" s="20" t="s">
        <v>21</v>
      </c>
    </row>
    <row r="10" spans="1:4" ht="18.75" outlineLevel="1" x14ac:dyDescent="0.3">
      <c r="A10" s="25" t="s">
        <v>33</v>
      </c>
      <c r="B10" s="15">
        <v>436</v>
      </c>
      <c r="C10" s="10">
        <f>B10/B26</f>
        <v>1.3108839446782922E-2</v>
      </c>
      <c r="D10" s="15"/>
    </row>
    <row r="11" spans="1:4" ht="18.75" outlineLevel="1" x14ac:dyDescent="0.3">
      <c r="A11" s="25" t="s">
        <v>35</v>
      </c>
      <c r="B11" s="15">
        <v>1261</v>
      </c>
      <c r="C11" s="10">
        <f>B11/B26</f>
        <v>3.7913409500901982E-2</v>
      </c>
      <c r="D11" s="15">
        <v>16233</v>
      </c>
    </row>
    <row r="12" spans="1:4" ht="18.75" outlineLevel="1" x14ac:dyDescent="0.3">
      <c r="A12" s="25" t="s">
        <v>34</v>
      </c>
      <c r="B12" s="15">
        <v>3230</v>
      </c>
      <c r="C12" s="10">
        <f>B12/B26</f>
        <v>9.711365003006614E-2</v>
      </c>
      <c r="D12" s="15">
        <v>49655</v>
      </c>
    </row>
    <row r="13" spans="1:4" ht="18.75" outlineLevel="1" x14ac:dyDescent="0.3">
      <c r="A13" s="25" t="s">
        <v>37</v>
      </c>
      <c r="B13" s="15">
        <v>2865</v>
      </c>
      <c r="C13" s="10">
        <f>B13/B26</f>
        <v>8.6139506915213465E-2</v>
      </c>
      <c r="D13" s="15">
        <v>61250</v>
      </c>
    </row>
    <row r="14" spans="1:4" ht="18.75" outlineLevel="1" x14ac:dyDescent="0.3">
      <c r="A14" s="25" t="s">
        <v>36</v>
      </c>
      <c r="B14" s="15">
        <v>2365</v>
      </c>
      <c r="C14" s="10">
        <f>B14/B26</f>
        <v>7.1106434155141313E-2</v>
      </c>
      <c r="D14" s="15">
        <v>73650</v>
      </c>
    </row>
    <row r="15" spans="1:4" ht="18.75" outlineLevel="1" x14ac:dyDescent="0.3">
      <c r="A15" s="25" t="s">
        <v>38</v>
      </c>
      <c r="B15" s="15">
        <v>2755</v>
      </c>
      <c r="C15" s="10">
        <f>B15/B26</f>
        <v>8.28322309079976E-2</v>
      </c>
      <c r="D15" s="15">
        <v>96985</v>
      </c>
    </row>
    <row r="16" spans="1:4" ht="18.75" outlineLevel="1" x14ac:dyDescent="0.3">
      <c r="A16" s="25" t="s">
        <v>39</v>
      </c>
      <c r="B16" s="15">
        <v>2551</v>
      </c>
      <c r="C16" s="10">
        <f>B16/B26</f>
        <v>7.669873722188815E-2</v>
      </c>
      <c r="D16" s="15">
        <v>63775</v>
      </c>
    </row>
    <row r="17" spans="1:7" ht="18.75" outlineLevel="1" x14ac:dyDescent="0.3">
      <c r="A17" s="25" t="s">
        <v>40</v>
      </c>
      <c r="B17" s="15">
        <v>447</v>
      </c>
      <c r="C17" s="10">
        <f>B17/B26</f>
        <v>1.343956704750451E-2</v>
      </c>
      <c r="D17" s="15">
        <v>15945</v>
      </c>
    </row>
    <row r="18" spans="1:7" ht="18.75" outlineLevel="1" x14ac:dyDescent="0.3">
      <c r="A18" s="25" t="s">
        <v>41</v>
      </c>
      <c r="B18" s="15">
        <v>1345</v>
      </c>
      <c r="C18" s="10">
        <f>B18/B26</f>
        <v>4.0438965724594107E-2</v>
      </c>
      <c r="D18" s="15">
        <v>74156</v>
      </c>
    </row>
    <row r="19" spans="1:7" ht="18.75" outlineLevel="1" x14ac:dyDescent="0.3">
      <c r="A19" s="25" t="s">
        <v>42</v>
      </c>
      <c r="B19" s="15">
        <v>592</v>
      </c>
      <c r="C19" s="10">
        <f>B19/B26</f>
        <v>1.7799158147925435E-2</v>
      </c>
      <c r="D19" s="15">
        <v>48990</v>
      </c>
    </row>
    <row r="20" spans="1:7" ht="18.75" outlineLevel="1" x14ac:dyDescent="0.3">
      <c r="A20" s="25" t="s">
        <v>43</v>
      </c>
      <c r="B20" s="27">
        <v>562</v>
      </c>
      <c r="C20" s="10">
        <f>B20/B26</f>
        <v>1.6897173782321105E-2</v>
      </c>
      <c r="D20" s="15">
        <v>41652</v>
      </c>
    </row>
    <row r="21" spans="1:7" ht="18.75" outlineLevel="1" x14ac:dyDescent="0.3">
      <c r="A21" s="25" t="s">
        <v>44</v>
      </c>
      <c r="B21" s="27">
        <v>1347</v>
      </c>
      <c r="C21" s="10">
        <f>B21/B26</f>
        <v>4.0499098015634394E-2</v>
      </c>
      <c r="D21" s="15">
        <v>133985</v>
      </c>
    </row>
    <row r="22" spans="1:7" ht="18.75" outlineLevel="1" x14ac:dyDescent="0.3">
      <c r="A22" s="25" t="s">
        <v>45</v>
      </c>
      <c r="B22" s="27">
        <v>4619</v>
      </c>
      <c r="C22" s="10">
        <f>B22/B26</f>
        <v>0.13887552615754661</v>
      </c>
      <c r="D22" s="15">
        <v>382916</v>
      </c>
    </row>
    <row r="23" spans="1:7" ht="18.75" outlineLevel="1" x14ac:dyDescent="0.3">
      <c r="A23" s="25" t="s">
        <v>46</v>
      </c>
      <c r="B23" s="27">
        <v>671</v>
      </c>
      <c r="C23" s="10">
        <f>B23/B26</f>
        <v>2.0174383644016837E-2</v>
      </c>
      <c r="D23" s="15">
        <v>39143</v>
      </c>
      <c r="F23" s="33"/>
      <c r="G23" s="34"/>
    </row>
    <row r="24" spans="1:7" ht="18.75" outlineLevel="1" x14ac:dyDescent="0.3">
      <c r="A24" s="28" t="s">
        <v>47</v>
      </c>
      <c r="B24" s="27">
        <v>8214</v>
      </c>
      <c r="C24" s="10">
        <f>B24/B26</f>
        <v>0.24696331930246543</v>
      </c>
      <c r="D24" s="15">
        <v>537551</v>
      </c>
    </row>
    <row r="25" spans="1:7" ht="19.5" outlineLevel="1" thickBot="1" x14ac:dyDescent="0.35">
      <c r="A25" s="29" t="s">
        <v>48</v>
      </c>
      <c r="B25" s="30">
        <v>803</v>
      </c>
      <c r="C25" s="31"/>
      <c r="D25" s="32">
        <v>7857</v>
      </c>
    </row>
    <row r="26" spans="1:7" ht="19.5" thickBot="1" x14ac:dyDescent="0.35">
      <c r="A26" s="8" t="s">
        <v>22</v>
      </c>
      <c r="B26" s="22">
        <f>SUM(B10:B24)</f>
        <v>33260</v>
      </c>
      <c r="C26" s="8"/>
      <c r="D26" s="22">
        <f>SUM(D10:D25)</f>
        <v>1643743</v>
      </c>
    </row>
    <row r="27" spans="1:7" ht="15.75" thickTop="1" x14ac:dyDescent="0.25">
      <c r="B27" s="18"/>
    </row>
    <row r="28" spans="1:7" x14ac:dyDescent="0.25">
      <c r="B28" s="18"/>
    </row>
    <row r="29" spans="1:7" x14ac:dyDescent="0.25">
      <c r="B29" s="18"/>
    </row>
    <row r="30" spans="1:7" x14ac:dyDescent="0.25">
      <c r="B30" s="18"/>
    </row>
    <row r="46" spans="1:4" ht="18.75" x14ac:dyDescent="0.3">
      <c r="A46" t="s">
        <v>54</v>
      </c>
      <c r="B46" s="2"/>
      <c r="C46" s="1"/>
    </row>
    <row r="48" spans="1:4" ht="18.75" x14ac:dyDescent="0.3">
      <c r="D48" s="1"/>
    </row>
    <row r="51" spans="1:10" ht="18.75" x14ac:dyDescent="0.3">
      <c r="A51" s="23" t="s">
        <v>67</v>
      </c>
      <c r="B51" s="23"/>
      <c r="C51" s="24"/>
      <c r="D51" s="24"/>
    </row>
    <row r="52" spans="1:10" ht="18.75" x14ac:dyDescent="0.3">
      <c r="A52" s="42" t="s">
        <v>65</v>
      </c>
      <c r="B52" s="23"/>
      <c r="C52" s="24"/>
      <c r="D52" s="24"/>
    </row>
    <row r="53" spans="1:10" ht="18.75" x14ac:dyDescent="0.3">
      <c r="A53" s="6" t="s">
        <v>66</v>
      </c>
      <c r="B53" s="21" t="s">
        <v>19</v>
      </c>
      <c r="C53" s="21" t="s">
        <v>19</v>
      </c>
      <c r="D53" s="21" t="s">
        <v>20</v>
      </c>
    </row>
    <row r="54" spans="1:10" ht="18.75" x14ac:dyDescent="0.3">
      <c r="A54" s="19"/>
      <c r="B54" s="20" t="s">
        <v>23</v>
      </c>
      <c r="C54" s="20" t="s">
        <v>24</v>
      </c>
      <c r="D54" s="20" t="s">
        <v>21</v>
      </c>
    </row>
    <row r="55" spans="1:10" ht="18.75" x14ac:dyDescent="0.3">
      <c r="A55" s="25" t="s">
        <v>33</v>
      </c>
      <c r="B55" s="15">
        <v>455</v>
      </c>
      <c r="C55" s="10">
        <f>B55/B71</f>
        <v>1.8113778414745811E-2</v>
      </c>
      <c r="D55" s="15">
        <v>0</v>
      </c>
    </row>
    <row r="56" spans="1:10" ht="18.75" x14ac:dyDescent="0.3">
      <c r="A56" s="25" t="s">
        <v>35</v>
      </c>
      <c r="B56" s="15">
        <v>1936</v>
      </c>
      <c r="C56" s="10">
        <f>B56/B71</f>
        <v>7.7073131892193156E-2</v>
      </c>
      <c r="D56" s="15">
        <f t="shared" ref="D56:D69" si="0">J56</f>
        <v>29040</v>
      </c>
      <c r="J56">
        <f>B56*15</f>
        <v>29040</v>
      </c>
    </row>
    <row r="57" spans="1:10" ht="18.75" x14ac:dyDescent="0.3">
      <c r="A57" s="25" t="s">
        <v>34</v>
      </c>
      <c r="B57" s="15">
        <v>3717</v>
      </c>
      <c r="C57" s="10">
        <f>B57/B71</f>
        <v>0.14797563597276961</v>
      </c>
      <c r="D57" s="15">
        <f t="shared" si="0"/>
        <v>70623</v>
      </c>
      <c r="J57">
        <f>B57*19</f>
        <v>70623</v>
      </c>
    </row>
    <row r="58" spans="1:10" ht="18.75" x14ac:dyDescent="0.3">
      <c r="A58" s="25" t="s">
        <v>37</v>
      </c>
      <c r="B58" s="15">
        <v>3320</v>
      </c>
      <c r="C58" s="10">
        <f>B58/B71</f>
        <v>0.13217086667462877</v>
      </c>
      <c r="D58" s="15">
        <f t="shared" si="0"/>
        <v>116200</v>
      </c>
      <c r="J58">
        <f>B58*35</f>
        <v>116200</v>
      </c>
    </row>
    <row r="59" spans="1:10" ht="18.75" x14ac:dyDescent="0.3">
      <c r="A59" s="25" t="s">
        <v>36</v>
      </c>
      <c r="B59" s="15">
        <v>2512</v>
      </c>
      <c r="C59" s="10">
        <f>B59/B71</f>
        <v>0.10000398105020104</v>
      </c>
      <c r="D59" s="15">
        <f t="shared" si="0"/>
        <v>95456</v>
      </c>
      <c r="J59">
        <f>B59*38</f>
        <v>95456</v>
      </c>
    </row>
    <row r="60" spans="1:10" ht="18.75" x14ac:dyDescent="0.3">
      <c r="A60" s="25" t="s">
        <v>38</v>
      </c>
      <c r="B60" s="15">
        <v>3845</v>
      </c>
      <c r="C60" s="10">
        <f>B60/B71</f>
        <v>0.15307138023010469</v>
      </c>
      <c r="D60" s="15">
        <f t="shared" si="0"/>
        <v>215320</v>
      </c>
      <c r="J60">
        <f>B60*56</f>
        <v>215320</v>
      </c>
    </row>
    <row r="61" spans="1:10" ht="18.75" x14ac:dyDescent="0.3">
      <c r="A61" s="25" t="s">
        <v>39</v>
      </c>
      <c r="B61" s="15">
        <v>1906</v>
      </c>
      <c r="C61" s="10">
        <f>B61/B71</f>
        <v>7.5878816831880247E-2</v>
      </c>
      <c r="D61" s="15">
        <f t="shared" si="0"/>
        <v>142950</v>
      </c>
      <c r="J61">
        <f>B61*75</f>
        <v>142950</v>
      </c>
    </row>
    <row r="62" spans="1:10" ht="18.75" x14ac:dyDescent="0.3">
      <c r="A62" s="25" t="s">
        <v>40</v>
      </c>
      <c r="B62" s="15">
        <v>559</v>
      </c>
      <c r="C62" s="10">
        <f>B62/B71</f>
        <v>2.2254070623830568E-2</v>
      </c>
      <c r="D62" s="15">
        <f t="shared" si="0"/>
        <v>47515</v>
      </c>
      <c r="J62">
        <f>B62*85</f>
        <v>47515</v>
      </c>
    </row>
    <row r="63" spans="1:10" ht="18.75" x14ac:dyDescent="0.3">
      <c r="A63" s="25" t="s">
        <v>41</v>
      </c>
      <c r="B63" s="15">
        <v>656</v>
      </c>
      <c r="C63" s="10">
        <f>B63/B71</f>
        <v>2.6115689318842311E-2</v>
      </c>
      <c r="D63" s="15">
        <f t="shared" si="0"/>
        <v>57072</v>
      </c>
      <c r="J63">
        <f>B63*87</f>
        <v>57072</v>
      </c>
    </row>
    <row r="64" spans="1:10" ht="18.75" x14ac:dyDescent="0.3">
      <c r="A64" s="25" t="s">
        <v>42</v>
      </c>
      <c r="B64" s="15">
        <v>517</v>
      </c>
      <c r="C64" s="10">
        <f>B64/B71</f>
        <v>2.0582029539392491E-2</v>
      </c>
      <c r="D64" s="15">
        <f t="shared" si="0"/>
        <v>38775</v>
      </c>
      <c r="J64">
        <f>B64*75</f>
        <v>38775</v>
      </c>
    </row>
    <row r="65" spans="1:10" ht="18.75" x14ac:dyDescent="0.3">
      <c r="A65" s="25" t="s">
        <v>43</v>
      </c>
      <c r="B65" s="27">
        <v>530</v>
      </c>
      <c r="C65" s="10">
        <f>B65/B71</f>
        <v>2.1099566065528087E-2</v>
      </c>
      <c r="D65" s="15">
        <f t="shared" si="0"/>
        <v>37100</v>
      </c>
      <c r="J65">
        <f>B65*70</f>
        <v>37100</v>
      </c>
    </row>
    <row r="66" spans="1:10" ht="18.75" x14ac:dyDescent="0.3">
      <c r="A66" s="25" t="s">
        <v>44</v>
      </c>
      <c r="B66" s="27">
        <v>584</v>
      </c>
      <c r="C66" s="10">
        <f>B66/B71</f>
        <v>2.3249333174091325E-2</v>
      </c>
      <c r="D66" s="15">
        <f t="shared" si="0"/>
        <v>39712</v>
      </c>
      <c r="J66">
        <f>B66*68</f>
        <v>39712</v>
      </c>
    </row>
    <row r="67" spans="1:10" ht="18.75" x14ac:dyDescent="0.3">
      <c r="A67" s="25" t="s">
        <v>45</v>
      </c>
      <c r="B67" s="27">
        <v>1954</v>
      </c>
      <c r="C67" s="10">
        <f>B67/B71</f>
        <v>7.7789720928380907E-2</v>
      </c>
      <c r="D67" s="15">
        <f t="shared" si="0"/>
        <v>222756</v>
      </c>
      <c r="J67">
        <f>B67*114</f>
        <v>222756</v>
      </c>
    </row>
    <row r="68" spans="1:10" ht="18.75" x14ac:dyDescent="0.3">
      <c r="A68" s="25" t="s">
        <v>46</v>
      </c>
      <c r="B68" s="27">
        <v>1290</v>
      </c>
      <c r="C68" s="10">
        <f>B68/B71</f>
        <v>5.1355547593455154E-2</v>
      </c>
      <c r="D68" s="15">
        <f t="shared" si="0"/>
        <v>148350</v>
      </c>
      <c r="F68" s="33"/>
      <c r="J68">
        <f>B68*115</f>
        <v>148350</v>
      </c>
    </row>
    <row r="69" spans="1:10" ht="18.75" x14ac:dyDescent="0.3">
      <c r="A69" s="28" t="s">
        <v>47</v>
      </c>
      <c r="B69" s="27">
        <v>1338</v>
      </c>
      <c r="C69" s="10">
        <f>B69/B71</f>
        <v>5.3266451689955807E-2</v>
      </c>
      <c r="D69" s="15">
        <f t="shared" si="0"/>
        <v>90984</v>
      </c>
      <c r="J69">
        <f>B69*68</f>
        <v>90984</v>
      </c>
    </row>
    <row r="70" spans="1:10" ht="19.5" thickBot="1" x14ac:dyDescent="0.35">
      <c r="A70" s="29" t="s">
        <v>48</v>
      </c>
      <c r="B70" s="30" t="s">
        <v>55</v>
      </c>
      <c r="C70" s="31"/>
      <c r="D70" s="32">
        <v>7761</v>
      </c>
      <c r="J70">
        <v>7761</v>
      </c>
    </row>
    <row r="71" spans="1:10" ht="19.5" thickBot="1" x14ac:dyDescent="0.35">
      <c r="A71" s="8" t="s">
        <v>22</v>
      </c>
      <c r="B71" s="22">
        <f>SUM(B55:B69)</f>
        <v>25119</v>
      </c>
      <c r="C71" s="8"/>
      <c r="D71" s="22">
        <f>SUM(D55:D70)</f>
        <v>1359614</v>
      </c>
      <c r="J71">
        <f>SUM(J56:J70)</f>
        <v>1359614</v>
      </c>
    </row>
    <row r="72" spans="1:10" ht="15.75" thickTop="1" x14ac:dyDescent="0.25">
      <c r="B72" s="18"/>
    </row>
    <row r="73" spans="1:10" x14ac:dyDescent="0.25">
      <c r="B73" s="18"/>
    </row>
    <row r="74" spans="1:10" x14ac:dyDescent="0.25">
      <c r="B74" s="18"/>
    </row>
    <row r="75" spans="1:10" x14ac:dyDescent="0.25">
      <c r="B75" s="18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Arealer o Volymer</vt:lpstr>
      <vt:lpstr>HKL</vt:lpstr>
      <vt:lpstr>Åldersklasser</vt:lpstr>
      <vt:lpstr>Blad3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Fujitsu</cp:lastModifiedBy>
  <cp:lastPrinted>2021-03-15T11:36:20Z</cp:lastPrinted>
  <dcterms:created xsi:type="dcterms:W3CDTF">2012-06-05T11:16:00Z</dcterms:created>
  <dcterms:modified xsi:type="dcterms:W3CDTF">2021-03-15T11:40:25Z</dcterms:modified>
</cp:coreProperties>
</file>